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1950" windowHeight="12080" tabRatio="789" activeTab="2"/>
  </bookViews>
  <sheets>
    <sheet name="资产负债表" sheetId="4" r:id="rId1"/>
    <sheet name="业务活动表" sheetId="5" r:id="rId2"/>
    <sheet name="现金流量表" sheetId="6" r:id="rId3"/>
  </sheets>
  <externalReferences>
    <externalReference r:id="rId4"/>
  </externalReferences>
  <definedNames>
    <definedName name="AS2DocOpenMode" hidden="1">"AS2DocumentEdit"</definedName>
    <definedName name="_xlnm.Print_Area" localSheetId="0">资产负债表!#REF!</definedName>
    <definedName name="TextRefCopyRangeCount" hidden="1">136</definedName>
    <definedName name="XREF_COLUMN_1" hidden="1">#REF!</definedName>
    <definedName name="XRefActiveRow" hidden="1">#REF!</definedName>
    <definedName name="XRefColumnsCount" hidden="1">2</definedName>
    <definedName name="XRefCopy1" hidden="1">#REF!</definedName>
    <definedName name="XRefCopy1Row" hidden="1">#REF!</definedName>
    <definedName name="XRefCopy2Row" hidden="1">#REF!</definedName>
    <definedName name="XRefCopyRangeCount" hidden="1">2</definedName>
    <definedName name="_xlnm.Print_Area" localSheetId="1">业务活动表!$A$1:$H$23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<sst xmlns="http://schemas.openxmlformats.org/spreadsheetml/2006/main" count="170" uniqueCount="146">
  <si>
    <t>资产负债表</t>
  </si>
  <si>
    <t xml:space="preserve">     会民非01表</t>
  </si>
  <si>
    <t>编制单位：贵州工程职业学院</t>
  </si>
  <si>
    <t xml:space="preserve">                  2023年12月31日</t>
  </si>
  <si>
    <t>资  产</t>
  </si>
  <si>
    <t>附注</t>
  </si>
  <si>
    <t>年初数</t>
  </si>
  <si>
    <t>年末数</t>
  </si>
  <si>
    <t>负债和净资产</t>
  </si>
  <si>
    <t>流动资产:</t>
  </si>
  <si>
    <t>流动负债:</t>
  </si>
  <si>
    <t xml:space="preserve">  货币资金</t>
  </si>
  <si>
    <t>（一）</t>
  </si>
  <si>
    <t xml:space="preserve">  短期借款</t>
  </si>
  <si>
    <t xml:space="preserve">  短期投资</t>
  </si>
  <si>
    <t xml:space="preserve">  应付款项</t>
  </si>
  <si>
    <t>（九）</t>
  </si>
  <si>
    <t xml:space="preserve">  应收款项</t>
  </si>
  <si>
    <t>（二）</t>
  </si>
  <si>
    <t xml:space="preserve">  应付工资</t>
  </si>
  <si>
    <t>（十一）</t>
  </si>
  <si>
    <t xml:space="preserve">  预付帐款</t>
  </si>
  <si>
    <t>（三）</t>
  </si>
  <si>
    <t xml:space="preserve">  应交税金</t>
  </si>
  <si>
    <t>（十二）</t>
  </si>
  <si>
    <t xml:space="preserve">  存货</t>
  </si>
  <si>
    <t>（四）</t>
  </si>
  <si>
    <t xml:space="preserve">  预收账款</t>
  </si>
  <si>
    <t>（十）</t>
  </si>
  <si>
    <t xml:space="preserve">  待摊费用</t>
  </si>
  <si>
    <t>（五）</t>
  </si>
  <si>
    <t xml:space="preserve">  预提费用</t>
  </si>
  <si>
    <t>（十三）</t>
  </si>
  <si>
    <t xml:space="preserve">  一年内到期的长期债权投资</t>
  </si>
  <si>
    <t xml:space="preserve">  预计负债</t>
  </si>
  <si>
    <t xml:space="preserve">  其他流动资产</t>
  </si>
  <si>
    <t xml:space="preserve">  一年内到期的长期负债</t>
  </si>
  <si>
    <t xml:space="preserve">     流动资产合计</t>
  </si>
  <si>
    <t xml:space="preserve">  其他流动负债</t>
  </si>
  <si>
    <t xml:space="preserve">     流动负债合计</t>
  </si>
  <si>
    <t>长期投资:</t>
  </si>
  <si>
    <t xml:space="preserve">  长期股权投资</t>
  </si>
  <si>
    <t>长期负债:</t>
  </si>
  <si>
    <t xml:space="preserve">  长期债权投资</t>
  </si>
  <si>
    <t xml:space="preserve">  长期借款</t>
  </si>
  <si>
    <t>（十四）</t>
  </si>
  <si>
    <t xml:space="preserve">     长期投资合计</t>
  </si>
  <si>
    <t xml:space="preserve">  长期应付款</t>
  </si>
  <si>
    <t xml:space="preserve">  其他长期负债</t>
  </si>
  <si>
    <t>固定资产:</t>
  </si>
  <si>
    <t xml:space="preserve">     长期负债合计</t>
  </si>
  <si>
    <t xml:space="preserve">  固定资产原价</t>
  </si>
  <si>
    <t xml:space="preserve">  减：累计折旧</t>
  </si>
  <si>
    <t>受托代理负债:</t>
  </si>
  <si>
    <t xml:space="preserve">  固定资产净值</t>
  </si>
  <si>
    <t xml:space="preserve">  受托代理负债</t>
  </si>
  <si>
    <t>（十五）</t>
  </si>
  <si>
    <t xml:space="preserve">  在建工程</t>
  </si>
  <si>
    <t>（六）</t>
  </si>
  <si>
    <t xml:space="preserve">     负债合计</t>
  </si>
  <si>
    <t xml:space="preserve">  文物文化资产</t>
  </si>
  <si>
    <t xml:space="preserve">  固定资产清理</t>
  </si>
  <si>
    <t xml:space="preserve">     固定资产合计</t>
  </si>
  <si>
    <t>净资产:</t>
  </si>
  <si>
    <t xml:space="preserve">  非限定性净资产</t>
  </si>
  <si>
    <t>（十六）</t>
  </si>
  <si>
    <t>无形资产:</t>
  </si>
  <si>
    <t xml:space="preserve">  限定性净资产</t>
  </si>
  <si>
    <t xml:space="preserve">  无形资产</t>
  </si>
  <si>
    <t>（八）</t>
  </si>
  <si>
    <t xml:space="preserve">     净资产合计</t>
  </si>
  <si>
    <t>受托代理资产:</t>
  </si>
  <si>
    <t xml:space="preserve">  受托代理资产</t>
  </si>
  <si>
    <t xml:space="preserve">     资产合计</t>
  </si>
  <si>
    <t>负债和净资产合计</t>
  </si>
  <si>
    <t>公司负责人：</t>
  </si>
  <si>
    <t>主管会计工作负责人：</t>
  </si>
  <si>
    <t>会计机构负责人：</t>
  </si>
  <si>
    <t>业务活动表（适用执行民间非营利组织会计制度的组织）</t>
  </si>
  <si>
    <t>会民非02表</t>
  </si>
  <si>
    <t>单位:元</t>
  </si>
  <si>
    <t>项目</t>
  </si>
  <si>
    <t>上期累计</t>
  </si>
  <si>
    <t>本期累计</t>
  </si>
  <si>
    <t>非限定性</t>
  </si>
  <si>
    <t>限定性</t>
  </si>
  <si>
    <t>合计</t>
  </si>
  <si>
    <t>一、收入</t>
  </si>
  <si>
    <t>其中：捐赠收入</t>
  </si>
  <si>
    <t>会费收入</t>
  </si>
  <si>
    <t>提供服务收入</t>
  </si>
  <si>
    <t>（十七）</t>
  </si>
  <si>
    <t>商品销售收入</t>
  </si>
  <si>
    <t>政府补助收入</t>
  </si>
  <si>
    <t>投资收益</t>
  </si>
  <si>
    <t>其他收入</t>
  </si>
  <si>
    <t>收入合计</t>
  </si>
  <si>
    <t>二、费用</t>
  </si>
  <si>
    <t>（一）业务活动成本</t>
  </si>
  <si>
    <t>（十八）</t>
  </si>
  <si>
    <t>（二）管理费用</t>
  </si>
  <si>
    <t>（十九）</t>
  </si>
  <si>
    <t>（三）筹资费用</t>
  </si>
  <si>
    <t>（二十）</t>
  </si>
  <si>
    <t>（四）其他费用</t>
  </si>
  <si>
    <t>（二十一）</t>
  </si>
  <si>
    <t>费用合计</t>
  </si>
  <si>
    <t>三、限定性净资产转为非限定性净资产</t>
  </si>
  <si>
    <t>四、净资产变动额（若为净资产减少额，以“-”号填列）</t>
  </si>
  <si>
    <t>现 金 流 量 表</t>
  </si>
  <si>
    <t>项  目</t>
  </si>
  <si>
    <t>金  额</t>
  </si>
  <si>
    <t>一、业务活动产生的现金流量：</t>
  </si>
  <si>
    <t xml:space="preserve">      接受捐赠收到的现金</t>
  </si>
  <si>
    <t xml:space="preserve">      收取会费收到的现金</t>
  </si>
  <si>
    <t xml:space="preserve">      提供服务收到的现金</t>
  </si>
  <si>
    <t xml:space="preserve">      销售商品收到的现金</t>
  </si>
  <si>
    <t xml:space="preserve">      政府补助收到的现金</t>
  </si>
  <si>
    <t xml:space="preserve">      收到的其他与业务活动有关的现金</t>
  </si>
  <si>
    <t>现金流入小计</t>
  </si>
  <si>
    <t xml:space="preserve">      政府补助支出的现金</t>
  </si>
  <si>
    <t xml:space="preserve">      支付给员工以及为员工支付的现金</t>
  </si>
  <si>
    <t xml:space="preserve">      购买商品、接受服务支付的现金</t>
  </si>
  <si>
    <t xml:space="preserve">      支付税金</t>
  </si>
  <si>
    <t xml:space="preserve">      支付的其他与业务活动有关的现金</t>
  </si>
  <si>
    <t>现金流出小计</t>
  </si>
  <si>
    <t>业务活动产生的现金流量净额</t>
  </si>
  <si>
    <t>二、投资活动产生的现金流量：</t>
  </si>
  <si>
    <t xml:space="preserve">      收回投资所收到的现金 </t>
  </si>
  <si>
    <t xml:space="preserve">      取得投资收益所收到的现金</t>
  </si>
  <si>
    <t xml:space="preserve">      处置固定资产和无形资产所收回的现金</t>
  </si>
  <si>
    <t xml:space="preserve">      收到的其他与投资活动有关的现金</t>
  </si>
  <si>
    <t xml:space="preserve">      购建固定资产和无形资产所支付的现金</t>
  </si>
  <si>
    <t xml:space="preserve">      对外投资所支付的现金</t>
  </si>
  <si>
    <t xml:space="preserve">      支付的其他与投资活动有关的现金</t>
  </si>
  <si>
    <t>投资活动产生的现金流量净额</t>
  </si>
  <si>
    <t>三、筹资活动产生的现金流量：</t>
  </si>
  <si>
    <t xml:space="preserve">      借款所收到的现金</t>
  </si>
  <si>
    <t xml:space="preserve">      收到的其他与筹资活动有关的现金</t>
  </si>
  <si>
    <t xml:space="preserve">      偿还借款所支付的现金</t>
  </si>
  <si>
    <t xml:space="preserve">      偿付利息所支付的现金</t>
  </si>
  <si>
    <t xml:space="preserve">      支付的其他与筹资活动有关的现金</t>
  </si>
  <si>
    <t>筹资活动产生的现金流量净额</t>
  </si>
  <si>
    <t>四、汇率变动对现金的影响额</t>
  </si>
  <si>
    <t>五、现金及现金等价物净增加额</t>
  </si>
  <si>
    <t>公司负责人：             主管会计工作负责人：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</si>
</sst>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yy\.mm\.dd"/>
    <numFmt numFmtId="178" formatCode="mmm/dd/yyyy;_-\ &quot;N/A&quot;_-;_-\ &quot;-&quot;_-"/>
    <numFmt numFmtId="179" formatCode="_-#,##0_-;\(#,##0\);_-\ \ &quot;-&quot;_-;_-@_-"/>
    <numFmt numFmtId="180" formatCode="_-* #,##0_-;\-* #,##0_-;_-* &quot;-&quot;??_-;_-@_-"/>
    <numFmt numFmtId="181" formatCode="_(&quot;$&quot;* #,##0.000_);_(&quot;$&quot;* \(#,##0.000\);_(&quot;$&quot;* &quot;-&quot;??_);_(@_)"/>
    <numFmt numFmtId="182" formatCode="&quot;$&quot;#,##0;[Red]&quot;$&quot;&quot;$&quot;&quot;$&quot;&quot;$&quot;&quot;$&quot;&quot;$&quot;&quot;$&quot;\-#,##0"/>
    <numFmt numFmtId="183" formatCode="#,##0;\(#,##0\)"/>
    <numFmt numFmtId="184" formatCode="_(&quot;$&quot;* #,##0.00_);_(&quot;$&quot;* \(#,##0.00\);_(&quot;$&quot;* &quot;-&quot;??_);_(@_)"/>
    <numFmt numFmtId="185" formatCode="#,##0.0_);\(#,##0.0\)"/>
    <numFmt numFmtId="186" formatCode="hh:mm\ AM/PM_)"/>
    <numFmt numFmtId="187" formatCode="_-#0&quot;.&quot;0000_-;\(#0&quot;.&quot;0000\);_-\ \ &quot;-&quot;_-;_-@_-"/>
    <numFmt numFmtId="188" formatCode="_-#,##0.00_-;\(#,##0.00\);_-\ \ &quot;-&quot;_-;_-@_-"/>
    <numFmt numFmtId="189" formatCode="_-#,###,_-;\(#,###,\);_-\ \ &quot;-&quot;_-;_-@_-"/>
    <numFmt numFmtId="190" formatCode="mmm/yyyy;_-\ &quot;N/A&quot;_-;_-\ &quot;-&quot;_-"/>
    <numFmt numFmtId="191" formatCode="_-#,##0%_-;\(#,##0%\);_-\ &quot;-&quot;_-"/>
    <numFmt numFmtId="192" formatCode="_-#,###.00,_-;\(#,###.00,\);_-\ \ &quot;-&quot;_-;_-@_-"/>
    <numFmt numFmtId="193" formatCode="_-#0&quot;.&quot;0,_-;\(#0&quot;.&quot;0,\);_-\ \ &quot;-&quot;_-;_-@_-"/>
    <numFmt numFmtId="194" formatCode="#,##0;\-#,##0;&quot;-&quot;"/>
    <numFmt numFmtId="195" formatCode=";;;"/>
    <numFmt numFmtId="196" formatCode="\$#,##0.00;\(\$#,##0.00\)"/>
    <numFmt numFmtId="197" formatCode="\$#,##0;\(\$#,##0\)"/>
    <numFmt numFmtId="198" formatCode="_([$€-2]* #,##0.00_);_([$€-2]* \(#,##0.00\);_([$€-2]* &quot;-&quot;??_)"/>
    <numFmt numFmtId="199" formatCode="0.00000000"/>
    <numFmt numFmtId="200" formatCode="0.00000000000_);[Red]\(0.00000000000\)"/>
    <numFmt numFmtId="201" formatCode="&quot;\&quot;#,##0.00;[Red]&quot;\&quot;\-#,##0.00"/>
    <numFmt numFmtId="202" formatCode="#,##0.00;[Red]\(#,##0.00\)"/>
    <numFmt numFmtId="203" formatCode="_(* #,##0.000_);_(* \(#,##0.000\);_(* &quot;-&quot;_);_(@_)"/>
    <numFmt numFmtId="204" formatCode="&quot;\&quot;#,##0;[Red]&quot;\&quot;\-#,##0"/>
    <numFmt numFmtId="205" formatCode="_(* #,##0.00_);_(* \(#,##0.00\);_(* &quot;-&quot;??_);_(@_)"/>
    <numFmt numFmtId="206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07" formatCode="#,##0.00_ "/>
  </numFmts>
  <fonts count="85">
    <font>
      <sz val="11"/>
      <color theme="1"/>
      <name val="宋体"/>
      <charset val="134"/>
      <scheme val="minor"/>
    </font>
    <font>
      <sz val="14"/>
      <name val="仿宋"/>
      <charset val="134"/>
    </font>
    <font>
      <sz val="10"/>
      <name val="宋体"/>
      <charset val="134"/>
    </font>
    <font>
      <b/>
      <sz val="14"/>
      <name val="仿宋"/>
      <charset val="134"/>
    </font>
    <font>
      <b/>
      <sz val="16"/>
      <color indexed="8"/>
      <name val="仿宋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b/>
      <sz val="11"/>
      <color indexed="8"/>
      <name val="Times New Roman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0"/>
      <color indexed="8"/>
      <name val="MS Sans Serif"/>
      <charset val="134"/>
    </font>
    <font>
      <b/>
      <sz val="11"/>
      <color indexed="10"/>
      <name val="宋体"/>
      <charset val="134"/>
    </font>
    <font>
      <sz val="11"/>
      <color indexed="17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0"/>
      <name val="MS Sans Serif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0"/>
      <color indexed="9"/>
      <name val="Arial"/>
      <charset val="134"/>
    </font>
    <font>
      <sz val="12"/>
      <name val="柧挬"/>
      <charset val="134"/>
    </font>
    <font>
      <sz val="11"/>
      <color indexed="19"/>
      <name val="宋体"/>
      <charset val="134"/>
    </font>
    <font>
      <b/>
      <i/>
      <sz val="10"/>
      <name val="Times New Roman"/>
      <charset val="134"/>
    </font>
    <font>
      <sz val="11"/>
      <name val="ＭＳ Ｐゴシック"/>
      <charset val="134"/>
    </font>
    <font>
      <sz val="8"/>
      <color indexed="16"/>
      <name val="Century Schoolbook"/>
      <charset val="134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sz val="14"/>
      <name val="柧挬"/>
      <charset val="134"/>
    </font>
    <font>
      <u val="singleAccounting"/>
      <vertAlign val="subscript"/>
      <sz val="10"/>
      <name val="Times New Roman"/>
      <charset val="134"/>
    </font>
    <font>
      <i/>
      <sz val="9"/>
      <name val="Times New Roman"/>
      <charset val="134"/>
    </font>
    <font>
      <b/>
      <sz val="13"/>
      <color indexed="62"/>
      <name val="宋体"/>
      <charset val="134"/>
    </font>
    <font>
      <sz val="8"/>
      <name val="Arial"/>
      <charset val="134"/>
    </font>
    <font>
      <b/>
      <sz val="8"/>
      <name val="Arial"/>
      <charset val="134"/>
    </font>
    <font>
      <b/>
      <sz val="12"/>
      <name val="Arial"/>
      <charset val="134"/>
    </font>
    <font>
      <sz val="12"/>
      <name val="MS Sans Serif"/>
      <charset val="134"/>
    </font>
    <font>
      <sz val="7"/>
      <name val="Small Fonts"/>
      <charset val="134"/>
    </font>
    <font>
      <b/>
      <i/>
      <sz val="16"/>
      <name val="Helv"/>
      <charset val="134"/>
    </font>
    <font>
      <sz val="12"/>
      <name val="官帕眉"/>
      <charset val="134"/>
    </font>
    <font>
      <b/>
      <i/>
      <sz val="10"/>
      <color indexed="8"/>
      <name val="Arial"/>
      <charset val="134"/>
    </font>
    <font>
      <b/>
      <sz val="10"/>
      <color indexed="17"/>
      <name val="Arial"/>
      <charset val="134"/>
    </font>
    <font>
      <b/>
      <sz val="10"/>
      <color indexed="13"/>
      <name val="Arial"/>
      <charset val="134"/>
    </font>
    <font>
      <b/>
      <sz val="12"/>
      <name val="MS Sans Serif"/>
      <charset val="134"/>
    </font>
    <font>
      <b/>
      <sz val="9"/>
      <name val="Times New Roman"/>
      <charset val="134"/>
    </font>
    <font>
      <sz val="10"/>
      <name val="Geneva"/>
      <charset val="134"/>
    </font>
    <font>
      <sz val="11"/>
      <name val="明朝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b/>
      <sz val="14"/>
      <name val="楷体"/>
      <charset val="134"/>
    </font>
    <font>
      <sz val="8"/>
      <name val="Century Schoolbook"/>
      <charset val="134"/>
    </font>
    <font>
      <sz val="10"/>
      <name val="楷体"/>
      <charset val="134"/>
    </font>
    <font>
      <b/>
      <sz val="10"/>
      <name val="MS Sans Serif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0"/>
      <name val="奔覆眉"/>
      <charset val="134"/>
    </font>
    <font>
      <sz val="11"/>
      <color indexed="62"/>
      <name val="宋体"/>
      <charset val="134"/>
    </font>
    <font>
      <sz val="12"/>
      <name val="바탕체"/>
      <charset val="134"/>
    </font>
  </fonts>
  <fills count="5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0" fontId="8" fillId="34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0" fontId="38" fillId="0" borderId="0"/>
    <xf numFmtId="0" fontId="39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176" fontId="41" fillId="0" borderId="0" applyFont="0" applyFill="0" applyBorder="0" applyAlignment="0" applyProtection="0"/>
    <xf numFmtId="177" fontId="41" fillId="0" borderId="14" applyFill="0" applyProtection="0">
      <alignment horizontal="right"/>
    </xf>
    <xf numFmtId="0" fontId="37" fillId="0" borderId="0">
      <alignment vertical="top"/>
    </xf>
    <xf numFmtId="0" fontId="42" fillId="37" borderId="0" applyNumberFormat="0" applyBorder="0" applyAlignment="0" applyProtection="0">
      <alignment vertical="center"/>
    </xf>
    <xf numFmtId="0" fontId="43" fillId="0" borderId="0"/>
    <xf numFmtId="0" fontId="44" fillId="0" borderId="0">
      <alignment horizontal="left"/>
    </xf>
    <xf numFmtId="0" fontId="37" fillId="0" borderId="0">
      <alignment vertical="top"/>
      <protection locked="0"/>
    </xf>
    <xf numFmtId="0" fontId="37" fillId="0" borderId="0">
      <alignment vertical="top"/>
    </xf>
    <xf numFmtId="49" fontId="45" fillId="0" borderId="0" applyProtection="0">
      <alignment horizontal="left"/>
    </xf>
    <xf numFmtId="0" fontId="8" fillId="0" borderId="0">
      <alignment vertical="center"/>
    </xf>
    <xf numFmtId="0" fontId="45" fillId="0" borderId="0" applyFont="0" applyFill="0" applyBorder="0" applyAlignment="0" applyProtection="0"/>
    <xf numFmtId="0" fontId="37" fillId="0" borderId="0">
      <alignment vertical="top"/>
      <protection locked="0"/>
    </xf>
    <xf numFmtId="0" fontId="42" fillId="3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/>
    <xf numFmtId="0" fontId="40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178" fontId="46" fillId="0" borderId="0" applyFont="0" applyFill="0" applyBorder="0" applyAlignment="0" applyProtection="0"/>
    <xf numFmtId="0" fontId="47" fillId="35" borderId="15" applyNumberFormat="0" applyAlignment="0" applyProtection="0">
      <alignment vertical="center"/>
    </xf>
    <xf numFmtId="0" fontId="48" fillId="38" borderId="16"/>
    <xf numFmtId="179" fontId="46" fillId="0" borderId="0" applyFont="0" applyFill="0" applyBorder="0" applyAlignment="0" applyProtection="0"/>
    <xf numFmtId="0" fontId="49" fillId="0" borderId="0"/>
    <xf numFmtId="0" fontId="37" fillId="0" borderId="0">
      <alignment vertical="top"/>
      <protection locked="0"/>
    </xf>
    <xf numFmtId="41" fontId="46" fillId="0" borderId="0" applyFont="0" applyFill="0" applyBorder="0" applyAlignment="0" applyProtection="0"/>
    <xf numFmtId="0" fontId="37" fillId="0" borderId="0">
      <alignment vertical="top"/>
      <protection locked="0"/>
    </xf>
    <xf numFmtId="0" fontId="50" fillId="39" borderId="0" applyNumberFormat="0" applyBorder="0" applyAlignment="0" applyProtection="0">
      <alignment vertical="center"/>
    </xf>
    <xf numFmtId="49" fontId="45" fillId="0" borderId="0" applyProtection="0">
      <alignment horizontal="left"/>
    </xf>
    <xf numFmtId="49" fontId="45" fillId="0" borderId="0" applyProtection="0">
      <alignment horizontal="left"/>
    </xf>
    <xf numFmtId="49" fontId="45" fillId="0" borderId="0" applyProtection="0">
      <alignment horizontal="left"/>
    </xf>
    <xf numFmtId="0" fontId="42" fillId="40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0" fontId="37" fillId="0" borderId="0">
      <alignment vertical="top"/>
    </xf>
    <xf numFmtId="0" fontId="41" fillId="0" borderId="0"/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41" fillId="0" borderId="0"/>
    <xf numFmtId="0" fontId="8" fillId="41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45" fillId="0" borderId="0"/>
    <xf numFmtId="9" fontId="8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80" fontId="41" fillId="0" borderId="0" applyFont="0" applyFill="0" applyBorder="0" applyAlignment="0" applyProtection="0"/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</xf>
    <xf numFmtId="0" fontId="37" fillId="0" borderId="0">
      <alignment vertical="top"/>
      <protection locked="0"/>
    </xf>
    <xf numFmtId="181" fontId="46" fillId="0" borderId="0" applyFont="0" applyFill="0" applyBorder="0" applyAlignment="0" applyProtection="0"/>
    <xf numFmtId="182" fontId="41" fillId="0" borderId="0"/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45" fillId="0" borderId="0"/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42" fillId="40" borderId="0" applyNumberFormat="0" applyBorder="0" applyAlignment="0" applyProtection="0">
      <alignment vertical="center"/>
    </xf>
    <xf numFmtId="0" fontId="51" fillId="0" borderId="0">
      <alignment horizontal="left"/>
    </xf>
    <xf numFmtId="0" fontId="45" fillId="0" borderId="0"/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52" fillId="0" borderId="0" applyFont="0" applyFill="0" applyBorder="0" applyAlignment="0" applyProtection="0"/>
    <xf numFmtId="183" fontId="45" fillId="0" borderId="0"/>
    <xf numFmtId="0" fontId="37" fillId="0" borderId="0">
      <alignment vertical="top"/>
      <protection locked="0"/>
    </xf>
    <xf numFmtId="184" fontId="41" fillId="0" borderId="0" applyFont="0" applyFill="0" applyBorder="0" applyAlignment="0" applyProtection="0"/>
    <xf numFmtId="4" fontId="53" fillId="0" borderId="0">
      <alignment horizontal="right"/>
    </xf>
    <xf numFmtId="38" fontId="43" fillId="0" borderId="0" applyFont="0" applyFill="0" applyBorder="0" applyAlignment="0" applyProtection="0"/>
    <xf numFmtId="0" fontId="37" fillId="0" borderId="0">
      <alignment vertical="top"/>
      <protection locked="0"/>
    </xf>
    <xf numFmtId="0" fontId="54" fillId="0" borderId="17" applyNumberFormat="0" applyFill="0" applyAlignment="0" applyProtection="0">
      <alignment vertical="center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182" fontId="41" fillId="0" borderId="0"/>
    <xf numFmtId="0" fontId="37" fillId="0" borderId="0">
      <alignment vertical="top"/>
      <protection locked="0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185" fontId="41" fillId="0" borderId="0" applyFont="0" applyFill="0" applyBorder="0" applyAlignment="0" applyProtection="0"/>
    <xf numFmtId="0" fontId="37" fillId="0" borderId="0">
      <alignment vertical="top"/>
    </xf>
    <xf numFmtId="0" fontId="55" fillId="37" borderId="0" applyNumberFormat="0" applyBorder="0" applyAlignment="0" applyProtection="0">
      <alignment vertical="center"/>
    </xf>
    <xf numFmtId="0" fontId="37" fillId="0" borderId="0">
      <alignment vertical="top"/>
    </xf>
    <xf numFmtId="0" fontId="37" fillId="0" borderId="0">
      <alignment vertical="top"/>
      <protection locked="0"/>
    </xf>
    <xf numFmtId="0" fontId="55" fillId="42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46" fillId="0" borderId="0">
      <protection locked="0"/>
    </xf>
    <xf numFmtId="0" fontId="37" fillId="0" borderId="0">
      <alignment vertical="top"/>
      <protection locked="0"/>
    </xf>
    <xf numFmtId="0" fontId="55" fillId="43" borderId="0" applyNumberFormat="0" applyBorder="0" applyAlignment="0" applyProtection="0">
      <alignment vertical="center"/>
    </xf>
    <xf numFmtId="0" fontId="37" fillId="0" borderId="0">
      <alignment vertical="top"/>
    </xf>
    <xf numFmtId="0" fontId="40" fillId="44" borderId="0" applyNumberFormat="0" applyBorder="0" applyAlignment="0" applyProtection="0">
      <alignment vertical="center"/>
    </xf>
    <xf numFmtId="0" fontId="37" fillId="0" borderId="0">
      <alignment vertical="top"/>
    </xf>
    <xf numFmtId="0" fontId="37" fillId="0" borderId="0">
      <alignment vertical="top"/>
    </xf>
    <xf numFmtId="186" fontId="46" fillId="0" borderId="0" applyFont="0" applyFill="0" applyBorder="0" applyAlignment="0" applyProtection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38" fontId="56" fillId="0" borderId="0" applyFont="0" applyFill="0" applyBorder="0" applyAlignment="0" applyProtection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41" fillId="0" borderId="0"/>
    <xf numFmtId="0" fontId="46" fillId="0" borderId="0">
      <protection locked="0"/>
    </xf>
    <xf numFmtId="0" fontId="37" fillId="0" borderId="0">
      <alignment vertical="top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0" fontId="37" fillId="0" borderId="0">
      <alignment vertical="top"/>
      <protection locked="0"/>
    </xf>
    <xf numFmtId="187" fontId="45" fillId="0" borderId="0" applyFill="0" applyBorder="0" applyProtection="0">
      <alignment horizontal="right"/>
    </xf>
    <xf numFmtId="0" fontId="41" fillId="0" borderId="0"/>
    <xf numFmtId="0" fontId="8" fillId="36" borderId="0" applyNumberFormat="0" applyBorder="0" applyAlignment="0" applyProtection="0">
      <alignment vertical="center"/>
    </xf>
    <xf numFmtId="0" fontId="37" fillId="0" borderId="0">
      <alignment vertical="top"/>
      <protection locked="0"/>
    </xf>
    <xf numFmtId="0" fontId="41" fillId="0" borderId="0"/>
    <xf numFmtId="184" fontId="41" fillId="0" borderId="0" applyFont="0" applyFill="0" applyBorder="0" applyAlignment="0" applyProtection="0"/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55" fillId="45" borderId="0" applyNumberFormat="0" applyBorder="0" applyAlignment="0" applyProtection="0">
      <alignment vertical="center"/>
    </xf>
    <xf numFmtId="0" fontId="37" fillId="0" borderId="0">
      <alignment vertical="top"/>
    </xf>
    <xf numFmtId="179" fontId="45" fillId="0" borderId="0" applyFill="0" applyBorder="0" applyProtection="0">
      <alignment horizontal="right"/>
    </xf>
    <xf numFmtId="188" fontId="45" fillId="0" borderId="0" applyFill="0" applyBorder="0" applyProtection="0">
      <alignment horizontal="right"/>
    </xf>
    <xf numFmtId="178" fontId="57" fillId="0" borderId="0" applyFill="0" applyBorder="0" applyProtection="0">
      <alignment horizontal="center"/>
    </xf>
    <xf numFmtId="189" fontId="45" fillId="0" borderId="0" applyFill="0" applyBorder="0" applyProtection="0">
      <alignment horizontal="right"/>
    </xf>
    <xf numFmtId="190" fontId="57" fillId="0" borderId="0" applyFill="0" applyBorder="0" applyProtection="0">
      <alignment horizontal="center"/>
    </xf>
    <xf numFmtId="191" fontId="58" fillId="0" borderId="0" applyFill="0" applyBorder="0" applyProtection="0">
      <alignment horizontal="right"/>
    </xf>
    <xf numFmtId="192" fontId="45" fillId="0" borderId="0" applyFill="0" applyBorder="0" applyProtection="0">
      <alignment horizontal="right"/>
    </xf>
    <xf numFmtId="193" fontId="45" fillId="0" borderId="0" applyFill="0" applyBorder="0" applyProtection="0">
      <alignment horizontal="right"/>
    </xf>
    <xf numFmtId="0" fontId="8" fillId="46" borderId="0" applyNumberFormat="0" applyBorder="0" applyAlignment="0" applyProtection="0">
      <alignment vertical="center"/>
    </xf>
    <xf numFmtId="0" fontId="46" fillId="0" borderId="0">
      <protection locked="0"/>
    </xf>
    <xf numFmtId="41" fontId="41" fillId="0" borderId="0" applyFont="0" applyFill="0" applyBorder="0" applyAlignment="0" applyProtection="0"/>
    <xf numFmtId="0" fontId="8" fillId="47" borderId="0" applyNumberFormat="0" applyBorder="0" applyAlignment="0" applyProtection="0">
      <alignment vertical="center"/>
    </xf>
    <xf numFmtId="40" fontId="52" fillId="0" borderId="0" applyFont="0" applyFill="0" applyBorder="0" applyAlignment="0" applyProtection="0"/>
    <xf numFmtId="0" fontId="8" fillId="3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38" fontId="52" fillId="0" borderId="0" applyFont="0" applyFill="0" applyBorder="0" applyAlignment="0" applyProtection="0"/>
    <xf numFmtId="0" fontId="41" fillId="0" borderId="4" applyNumberFormat="0" applyFill="0" applyProtection="0">
      <alignment horizontal="left"/>
    </xf>
    <xf numFmtId="0" fontId="42" fillId="37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55" fillId="45" borderId="0" applyNumberFormat="0" applyBorder="0" applyAlignment="0" applyProtection="0">
      <alignment vertical="center"/>
    </xf>
    <xf numFmtId="0" fontId="55" fillId="48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46" borderId="0" applyNumberFormat="0" applyBorder="0" applyAlignment="0" applyProtection="0">
      <alignment vertical="center"/>
    </xf>
    <xf numFmtId="194" fontId="37" fillId="0" borderId="0" applyFill="0" applyBorder="0" applyAlignment="0"/>
    <xf numFmtId="0" fontId="59" fillId="0" borderId="18" applyNumberFormat="0" applyFill="0" applyAlignment="0" applyProtection="0">
      <alignment vertical="center"/>
    </xf>
    <xf numFmtId="38" fontId="60" fillId="49" borderId="0" applyNumberFormat="0" applyBorder="0" applyAlignment="0" applyProtection="0"/>
    <xf numFmtId="0" fontId="61" fillId="0" borderId="3">
      <alignment horizontal="center"/>
    </xf>
    <xf numFmtId="182" fontId="41" fillId="0" borderId="0"/>
    <xf numFmtId="182" fontId="41" fillId="0" borderId="0"/>
    <xf numFmtId="182" fontId="41" fillId="0" borderId="0"/>
    <xf numFmtId="182" fontId="41" fillId="0" borderId="0"/>
    <xf numFmtId="0" fontId="7" fillId="0" borderId="19" applyNumberFormat="0" applyFill="0" applyAlignment="0" applyProtection="0">
      <alignment vertical="center"/>
    </xf>
    <xf numFmtId="182" fontId="41" fillId="0" borderId="0"/>
    <xf numFmtId="182" fontId="41" fillId="0" borderId="0"/>
    <xf numFmtId="40" fontId="43" fillId="0" borderId="0" applyFont="0" applyFill="0" applyBorder="0" applyAlignment="0" applyProtection="0"/>
    <xf numFmtId="195" fontId="46" fillId="0" borderId="0" applyFont="0" applyFill="0" applyBorder="0" applyAlignment="0" applyProtection="0"/>
    <xf numFmtId="196" fontId="45" fillId="0" borderId="0"/>
    <xf numFmtId="15" fontId="43" fillId="0" borderId="0"/>
    <xf numFmtId="197" fontId="45" fillId="0" borderId="0"/>
    <xf numFmtId="0" fontId="40" fillId="36" borderId="0" applyNumberFormat="0" applyBorder="0" applyAlignment="0" applyProtection="0">
      <alignment vertical="center"/>
    </xf>
    <xf numFmtId="0" fontId="60" fillId="50" borderId="2"/>
    <xf numFmtId="198" fontId="45" fillId="0" borderId="0" applyFont="0" applyFill="0" applyBorder="0" applyAlignment="0" applyProtection="0"/>
    <xf numFmtId="0" fontId="62" fillId="0" borderId="20" applyNumberFormat="0" applyAlignment="0" applyProtection="0">
      <alignment horizontal="left" vertical="center"/>
    </xf>
    <xf numFmtId="0" fontId="62" fillId="0" borderId="21">
      <alignment horizontal="left" vertical="center"/>
    </xf>
    <xf numFmtId="43" fontId="46" fillId="0" borderId="0" applyFont="0" applyFill="0" applyBorder="0" applyAlignment="0" applyProtection="0"/>
    <xf numFmtId="10" fontId="60" fillId="35" borderId="2" applyNumberFormat="0" applyBorder="0" applyAlignment="0" applyProtection="0"/>
    <xf numFmtId="0" fontId="45" fillId="0" borderId="0" applyNumberFormat="0" applyFont="0" applyFill="0" applyBorder="0" applyProtection="0">
      <alignment horizontal="left" vertical="center"/>
    </xf>
    <xf numFmtId="0" fontId="63" fillId="0" borderId="0" applyNumberFormat="0" applyFill="0">
      <alignment horizontal="left" vertical="center"/>
    </xf>
    <xf numFmtId="43" fontId="41" fillId="0" borderId="0" applyFont="0" applyFill="0" applyBorder="0" applyAlignment="0" applyProtection="0"/>
    <xf numFmtId="199" fontId="46" fillId="0" borderId="0" applyFont="0" applyFill="0" applyBorder="0" applyAlignment="0" applyProtection="0"/>
    <xf numFmtId="200" fontId="46" fillId="0" borderId="0" applyFont="0" applyFill="0" applyBorder="0" applyAlignment="0" applyProtection="0"/>
    <xf numFmtId="37" fontId="64" fillId="0" borderId="0"/>
    <xf numFmtId="0" fontId="65" fillId="0" borderId="0"/>
    <xf numFmtId="0" fontId="43" fillId="0" borderId="0"/>
    <xf numFmtId="201" fontId="66" fillId="0" borderId="0" applyFont="0" applyFill="0" applyBorder="0" applyAlignment="0" applyProtection="0"/>
    <xf numFmtId="202" fontId="37" fillId="35" borderId="0">
      <alignment horizontal="right"/>
    </xf>
    <xf numFmtId="0" fontId="67" fillId="50" borderId="0">
      <alignment horizontal="center"/>
    </xf>
    <xf numFmtId="0" fontId="52" fillId="0" borderId="0" applyFont="0" applyFill="0" applyBorder="0" applyAlignment="0" applyProtection="0"/>
    <xf numFmtId="0" fontId="41" fillId="0" borderId="4" applyNumberFormat="0" applyFill="0" applyProtection="0">
      <alignment horizontal="right"/>
    </xf>
    <xf numFmtId="0" fontId="68" fillId="35" borderId="0" applyBorder="0">
      <alignment horizontal="centerContinuous"/>
    </xf>
    <xf numFmtId="0" fontId="69" fillId="38" borderId="0" applyBorder="0">
      <alignment horizontal="centerContinuous"/>
    </xf>
    <xf numFmtId="10" fontId="41" fillId="0" borderId="0" applyFont="0" applyFill="0" applyBorder="0" applyAlignment="0" applyProtection="0"/>
    <xf numFmtId="0" fontId="45" fillId="0" borderId="0"/>
    <xf numFmtId="0" fontId="60" fillId="49" borderId="2"/>
    <xf numFmtId="4" fontId="44" fillId="0" borderId="0">
      <alignment horizontal="right"/>
    </xf>
    <xf numFmtId="0" fontId="70" fillId="0" borderId="2">
      <alignment horizontal="center"/>
    </xf>
    <xf numFmtId="0" fontId="70" fillId="0" borderId="0">
      <alignment horizontal="center" vertical="center"/>
    </xf>
    <xf numFmtId="0" fontId="46" fillId="0" borderId="0">
      <protection locked="0"/>
    </xf>
    <xf numFmtId="0" fontId="71" fillId="0" borderId="0">
      <alignment horizontal="center"/>
    </xf>
    <xf numFmtId="0" fontId="72" fillId="0" borderId="0" applyNumberFormat="0" applyFont="0" applyFill="0" applyBorder="0" applyProtection="0">
      <alignment horizontal="center" vertical="center" wrapText="1"/>
    </xf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74" fillId="0" borderId="22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178" fontId="46" fillId="0" borderId="0" applyFont="0" applyFill="0" applyBorder="0" applyAlignment="0" applyProtection="0"/>
    <xf numFmtId="0" fontId="75" fillId="0" borderId="0" applyNumberFormat="0" applyFill="0" applyBorder="0" applyAlignment="0" applyProtection="0">
      <alignment vertical="center"/>
    </xf>
    <xf numFmtId="4" fontId="72" fillId="0" borderId="0" applyFont="0" applyFill="0" applyBorder="0" applyAlignment="0" applyProtection="0"/>
    <xf numFmtId="0" fontId="76" fillId="0" borderId="4" applyNumberFormat="0" applyFill="0" applyProtection="0">
      <alignment horizontal="center"/>
    </xf>
    <xf numFmtId="4" fontId="77" fillId="0" borderId="0">
      <alignment horizontal="right"/>
    </xf>
    <xf numFmtId="0" fontId="46" fillId="0" borderId="0"/>
    <xf numFmtId="0" fontId="78" fillId="0" borderId="14" applyNumberFormat="0" applyFill="0" applyProtection="0">
      <alignment horizont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0" borderId="0"/>
    <xf numFmtId="0" fontId="46" fillId="0" borderId="0">
      <protection locked="0"/>
    </xf>
    <xf numFmtId="0" fontId="46" fillId="0" borderId="0">
      <protection locked="0"/>
    </xf>
    <xf numFmtId="0" fontId="79" fillId="0" borderId="0" applyNumberFormat="0" applyFill="0" applyBorder="0" applyAlignment="0" applyProtection="0"/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0" fillId="51" borderId="2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14" applyNumberFormat="0" applyFill="0" applyProtection="0">
      <alignment horizontal="left"/>
    </xf>
    <xf numFmtId="0" fontId="54" fillId="0" borderId="0" applyNumberFormat="0" applyFill="0" applyBorder="0" applyAlignment="0" applyProtection="0">
      <alignment vertical="center"/>
    </xf>
    <xf numFmtId="203" fontId="46" fillId="0" borderId="0" applyFont="0" applyFill="0" applyBorder="0" applyAlignment="0" applyProtection="0"/>
    <xf numFmtId="204" fontId="66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43" fontId="46" fillId="0" borderId="0" applyFont="0" applyFill="0" applyBorder="0" applyAlignment="0" applyProtection="0"/>
    <xf numFmtId="20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8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178" fontId="46" fillId="0" borderId="0" applyFont="0" applyFill="0" applyBorder="0" applyAlignment="0" applyProtection="0"/>
    <xf numFmtId="205" fontId="46" fillId="0" borderId="0" applyFont="0" applyFill="0" applyBorder="0" applyAlignment="0" applyProtection="0"/>
    <xf numFmtId="0" fontId="55" fillId="48" borderId="0" applyNumberFormat="0" applyBorder="0" applyAlignment="0" applyProtection="0">
      <alignment vertical="center"/>
    </xf>
    <xf numFmtId="179" fontId="46" fillId="0" borderId="0" applyFont="0" applyFill="0" applyBorder="0" applyAlignment="0" applyProtection="0"/>
    <xf numFmtId="0" fontId="82" fillId="0" borderId="0"/>
    <xf numFmtId="0" fontId="55" fillId="52" borderId="0" applyNumberFormat="0" applyBorder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83" fillId="39" borderId="13" applyNumberFormat="0" applyAlignment="0" applyProtection="0">
      <alignment vertical="center"/>
    </xf>
    <xf numFmtId="1" fontId="41" fillId="0" borderId="14" applyFill="0" applyProtection="0">
      <alignment horizontal="center"/>
    </xf>
    <xf numFmtId="206" fontId="72" fillId="0" borderId="0" applyFont="0" applyFill="0" applyBorder="0" applyAlignment="0" applyProtection="0"/>
    <xf numFmtId="40" fontId="56" fillId="0" borderId="0" applyFont="0" applyFill="0" applyBorder="0" applyAlignment="0" applyProtection="0"/>
    <xf numFmtId="0" fontId="46" fillId="41" borderId="25" applyNumberFormat="0" applyFont="0" applyAlignment="0" applyProtection="0">
      <alignment vertical="center"/>
    </xf>
    <xf numFmtId="0" fontId="84" fillId="0" borderId="0"/>
  </cellStyleXfs>
  <cellXfs count="63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207" fontId="6" fillId="2" borderId="0" xfId="0" applyNumberFormat="1" applyFont="1" applyFill="1" applyBorder="1" applyAlignment="1" applyProtection="1">
      <alignment horizontal="right" vertical="center"/>
    </xf>
    <xf numFmtId="0" fontId="6" fillId="2" borderId="0" xfId="0" applyNumberFormat="1" applyFont="1" applyFill="1" applyBorder="1" applyAlignment="1" applyProtection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43" fontId="7" fillId="0" borderId="2" xfId="1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43" fontId="9" fillId="0" borderId="2" xfId="1" applyNumberFormat="1" applyFont="1" applyFill="1" applyBorder="1" applyAlignment="1">
      <alignment horizontal="right" vertical="center" wrapText="1"/>
    </xf>
    <xf numFmtId="207" fontId="9" fillId="0" borderId="2" xfId="1" applyNumberFormat="1" applyFont="1" applyFill="1" applyBorder="1" applyAlignment="1">
      <alignment horizontal="right" vertical="center" wrapText="1"/>
    </xf>
    <xf numFmtId="43" fontId="10" fillId="0" borderId="2" xfId="1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43" fontId="11" fillId="0" borderId="2" xfId="1" applyNumberFormat="1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horizontal="justify" vertical="center" wrapText="1"/>
    </xf>
    <xf numFmtId="207" fontId="1" fillId="0" borderId="0" xfId="0" applyNumberFormat="1" applyFont="1" applyFill="1" applyBorder="1" applyAlignment="1">
      <alignment vertical="center"/>
    </xf>
    <xf numFmtId="43" fontId="1" fillId="0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/>
    <xf numFmtId="0" fontId="0" fillId="2" borderId="0" xfId="0" applyFill="1" applyAlignment="1">
      <alignment vertical="center"/>
    </xf>
    <xf numFmtId="207" fontId="0" fillId="2" borderId="0" xfId="0" applyNumberFormat="1" applyFill="1" applyAlignment="1">
      <alignment vertical="center"/>
    </xf>
    <xf numFmtId="0" fontId="13" fillId="2" borderId="0" xfId="0" applyNumberFormat="1" applyFont="1" applyFill="1" applyBorder="1" applyAlignment="1" applyProtection="1">
      <alignment horizontal="center" vertical="center"/>
    </xf>
    <xf numFmtId="207" fontId="13" fillId="2" borderId="0" xfId="0" applyNumberFormat="1" applyFont="1" applyFill="1" applyBorder="1" applyAlignment="1" applyProtection="1">
      <alignment horizontal="center" vertical="center"/>
    </xf>
    <xf numFmtId="207" fontId="5" fillId="2" borderId="0" xfId="0" applyNumberFormat="1" applyFont="1" applyFill="1" applyBorder="1" applyAlignment="1" applyProtection="1">
      <alignment horizontal="center" vertical="center"/>
    </xf>
    <xf numFmtId="207" fontId="6" fillId="2" borderId="0" xfId="0" applyNumberFormat="1" applyFont="1" applyFill="1" applyBorder="1" applyAlignment="1" applyProtection="1">
      <alignment vertical="center"/>
    </xf>
    <xf numFmtId="207" fontId="6" fillId="2" borderId="0" xfId="0" applyNumberFormat="1" applyFont="1" applyFill="1" applyBorder="1" applyAlignment="1" applyProtection="1">
      <alignment horizontal="center" vertical="center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207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left" vertical="center" wrapText="1"/>
    </xf>
    <xf numFmtId="207" fontId="9" fillId="2" borderId="2" xfId="0" applyNumberFormat="1" applyFont="1" applyFill="1" applyBorder="1" applyAlignment="1" applyProtection="1">
      <alignment horizontal="right" vertical="center" wrapText="1"/>
    </xf>
    <xf numFmtId="207" fontId="10" fillId="2" borderId="2" xfId="0" applyNumberFormat="1" applyFont="1" applyFill="1" applyBorder="1" applyAlignment="1">
      <alignment vertical="center"/>
    </xf>
    <xf numFmtId="0" fontId="8" fillId="2" borderId="2" xfId="0" applyNumberFormat="1" applyFont="1" applyFill="1" applyBorder="1" applyAlignment="1" applyProtection="1">
      <alignment horizontal="left" vertical="center" wrapText="1"/>
    </xf>
    <xf numFmtId="207" fontId="9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14" fillId="2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center" vertical="center" shrinkToFit="1"/>
    </xf>
    <xf numFmtId="49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43" fontId="12" fillId="0" borderId="2" xfId="1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12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vertical="center" shrinkToFit="1"/>
    </xf>
    <xf numFmtId="0" fontId="12" fillId="0" borderId="2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3" fontId="2" fillId="0" borderId="0" xfId="1" applyNumberFormat="1" applyFont="1" applyFill="1" applyAlignment="1">
      <alignment vertical="center"/>
    </xf>
    <xf numFmtId="43" fontId="2" fillId="0" borderId="0" xfId="1" applyNumberFormat="1" applyFont="1" applyFill="1" applyBorder="1" applyAlignment="1">
      <alignment horizontal="right" vertical="center"/>
    </xf>
    <xf numFmtId="43" fontId="2" fillId="0" borderId="0" xfId="0" applyNumberFormat="1" applyFont="1" applyFill="1" applyBorder="1" applyAlignment="1">
      <alignment vertical="center"/>
    </xf>
    <xf numFmtId="43" fontId="2" fillId="0" borderId="0" xfId="0" applyNumberFormat="1" applyFont="1" applyFill="1" applyBorder="1" applyAlignment="1">
      <alignment horizontal="center" vertical="center"/>
    </xf>
  </cellXfs>
  <cellStyles count="33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05审计报表及附注-中国建材股份模板（房屋）_实质性测试工作底稿liu" xfId="49"/>
    <cellStyle name="20% - 强调文字颜色 1 2" xfId="50"/>
    <cellStyle name="_2005审计报表及附注-中国建材股份模板（房屋）_合并过程" xfId="51"/>
    <cellStyle name="Normalny_Arkusz1" xfId="52"/>
    <cellStyle name="计算 2" xfId="53"/>
    <cellStyle name="好_07年现金流量表 2" xfId="54"/>
    <cellStyle name="_北新股份2005年审工作底稿_06年海印本部胡底稿" xfId="55"/>
    <cellStyle name="Moneda [0]_laroux" xfId="56"/>
    <cellStyle name="日期" xfId="57"/>
    <cellStyle name="_07年1-9月本部底稿-胡" xfId="58"/>
    <cellStyle name="差_Book1 2" xfId="59"/>
    <cellStyle name="常规 6" xfId="60"/>
    <cellStyle name="entry" xfId="61"/>
    <cellStyle name="_实质性测试工作底稿liu_合并过程" xfId="62"/>
    <cellStyle name="_存货结转测试_高岭科技2007年年审-胡底稿" xfId="63"/>
    <cellStyle name="@_text_07年现金流量表" xfId="64"/>
    <cellStyle name="常规 5 2" xfId="65"/>
    <cellStyle name="̈́ݴģǄģ" xfId="66"/>
    <cellStyle name="_2005审计报表及附注-中国建材股份模板（房屋）_07年现金流量表" xfId="67"/>
    <cellStyle name="差_合并新准则" xfId="68"/>
    <cellStyle name="桁区切り_１１月価格表" xfId="69"/>
    <cellStyle name="好_07年现金流量表" xfId="70"/>
    <cellStyle name="40% - 强调文字颜色 4 2" xfId="71"/>
    <cellStyle name="_进出口公司工作底稿2006_07年现金流量表" xfId="72"/>
    <cellStyle name="千位分隔 6 2" xfId="73"/>
    <cellStyle name="输出 2" xfId="74"/>
    <cellStyle name="OUTPUT LINE ITEMS" xfId="75"/>
    <cellStyle name="千位分隔[0] 2" xfId="76"/>
    <cellStyle name="昗弨_BOOKSHIP" xfId="77"/>
    <cellStyle name="_关联交易_实质性测试工作底稿liu" xfId="78"/>
    <cellStyle name="千位[0]_1995" xfId="79"/>
    <cellStyle name="_实质性测试工作底稿liu" xfId="80"/>
    <cellStyle name="适中 2" xfId="81"/>
    <cellStyle name="@_text" xfId="82"/>
    <cellStyle name="@_text_实质性测试工作底稿liu" xfId="83"/>
    <cellStyle name="@_text_合并过程" xfId="84"/>
    <cellStyle name="差_2007合并报表 2" xfId="85"/>
    <cellStyle name="_2006年底稿" xfId="86"/>
    <cellStyle name="_07年1-9月底稿-胡" xfId="87"/>
    <cellStyle name="_06股份预审底稿-胡" xfId="88"/>
    <cellStyle name="_06年海印本部胡底稿" xfId="89"/>
    <cellStyle name="_转其他应收" xfId="90"/>
    <cellStyle name="_2005审计报表及附注-中国建材股份模板（房屋）" xfId="91"/>
    <cellStyle name="_2006空港股份底稿liu" xfId="92"/>
    <cellStyle name="20% - 强调文字颜色 3 2" xfId="93"/>
    <cellStyle name="_2006年底稿_07年现金流量表" xfId="94"/>
    <cellStyle name="_2006年底稿_合并过程" xfId="95"/>
    <cellStyle name="_宝丽华房地产20051231" xfId="96"/>
    <cellStyle name="_宝丽华房地产20051231_07年现金流量表" xfId="97"/>
    <cellStyle name="_宝丽华房地产20051231_合并过程" xfId="98"/>
    <cellStyle name="_宝丽华房地产20051231_实质性测试工作底稿liu" xfId="99"/>
    <cellStyle name="_报表汇总2006" xfId="100"/>
    <cellStyle name="百分比 2 2" xfId="101"/>
    <cellStyle name="_北新房屋2004年审-刘" xfId="102"/>
    <cellStyle name="_北新房屋2004年审-刘_07年现金流量表" xfId="103"/>
    <cellStyle name="_北新房屋2004年审-刘_实质性测试工作底稿liu" xfId="104"/>
    <cellStyle name="_北新房屋2004年审-刘_合并过程" xfId="105"/>
    <cellStyle name="Mon閠aire [0]_laroux" xfId="106"/>
    <cellStyle name="_北新股份2005年审工作底稿" xfId="107"/>
    <cellStyle name="_北新股份2005年审工作底稿_07年1-9月本部底稿-胡" xfId="108"/>
    <cellStyle name="_北新股份2005年审工作底稿_07年1-9月底稿-胡" xfId="109"/>
    <cellStyle name="_北新股份2005年审工作底稿_07年现金流量表" xfId="110"/>
    <cellStyle name="_北新物流2005底稿-刘_实质性测试工作底稿liu" xfId="111"/>
    <cellStyle name="_北新股份2005年审工作底稿_高岭科技1-9月-胡底稿" xfId="112"/>
    <cellStyle name="霓付_1202" xfId="113"/>
    <cellStyle name="Comma  - Style8" xfId="114"/>
    <cellStyle name="_北新股份2005年审工作底稿_高岭科技2007年" xfId="115"/>
    <cellStyle name="_北新股份2005年审工作底稿_高岭科技2007年年审-胡底稿" xfId="116"/>
    <cellStyle name="普通_ 白土" xfId="117"/>
    <cellStyle name="_北新股份2005年审工作底稿_海印股份07年年审-本部胡底稿" xfId="118"/>
    <cellStyle name="_北新股份2005年审工作底稿_合并过程" xfId="119"/>
    <cellStyle name="_北新股份2005年审工作底稿_实质性测试工作底稿liu" xfId="120"/>
    <cellStyle name="_北新建材关连交易基础表051230（10－12月版）更新稿" xfId="121"/>
    <cellStyle name="差_2007合并报表" xfId="122"/>
    <cellStyle name="section" xfId="123"/>
    <cellStyle name="New Times Roman" xfId="124"/>
    <cellStyle name="_北新建材关连交易基础表051230（10－12月版）更新稿_07年现金流量表" xfId="125"/>
    <cellStyle name="_北新建材关连交易基础表051230（10－12月版）更新稿_合并过程" xfId="126"/>
    <cellStyle name="통화_BOILER-CO1" xfId="127"/>
    <cellStyle name="comma zerodec" xfId="128"/>
    <cellStyle name="_北新建材关连交易基础表051230（10－12月版）更新稿_实质性测试工作底稿liu" xfId="129"/>
    <cellStyle name="通貨 [0.00]_１１月価格表" xfId="130"/>
    <cellStyle name="revised" xfId="131"/>
    <cellStyle name="Comma [0]_ rislugp" xfId="132"/>
    <cellStyle name="_北新建材-会计报表附注模版" xfId="133"/>
    <cellStyle name="链接单元格 2" xfId="134"/>
    <cellStyle name="_北新建材-会计报表附注模版_实质性测试工作底稿liu" xfId="135"/>
    <cellStyle name="_北新建材-会计报表附注模版_07年现金流量表" xfId="136"/>
    <cellStyle name="Comma  - Style6" xfId="137"/>
    <cellStyle name="_北新建材-会计报表附注模版_合并过程" xfId="138"/>
    <cellStyle name="_北新龙之星2004年审工作底稿" xfId="139"/>
    <cellStyle name="_北新龙之星2004年审工作底稿_07年现金流量表" xfId="140"/>
    <cellStyle name="_北新龙之星2004年审工作底稿_合并过程" xfId="141"/>
    <cellStyle name="_北新龙之星2004年审工作底稿_实质性测试工作底稿liu" xfId="142"/>
    <cellStyle name="_北新物流2005底稿-刘" xfId="143"/>
    <cellStyle name="Milliers [0]_laroux" xfId="144"/>
    <cellStyle name="_北新物流2005底稿-刘_07年现金流量表" xfId="145"/>
    <cellStyle name="60% - 强调文字颜色 4 2" xfId="146"/>
    <cellStyle name="_北新物流2005底稿-刘_合并过程" xfId="147"/>
    <cellStyle name="_北新置换memo" xfId="148"/>
    <cellStyle name="强调文字颜色 4 2" xfId="149"/>
    <cellStyle name="_北新置换memo_07年现金流量表" xfId="150"/>
    <cellStyle name="_北新置换memo_合并过程" xfId="151"/>
    <cellStyle name="常规 7" xfId="152"/>
    <cellStyle name="_北新置换memo_实质性测试工作底稿liu" xfId="153"/>
    <cellStyle name="强调文字颜色 6 2" xfId="154"/>
    <cellStyle name="_存货结转测试" xfId="155"/>
    <cellStyle name="好_Book1 2" xfId="156"/>
    <cellStyle name="_存货结转测试_06年海印本部胡底稿" xfId="157"/>
    <cellStyle name="_存货结转测试_07年1-9月本部底稿-胡" xfId="158"/>
    <cellStyle name="Currency [0]_ rislugp" xfId="159"/>
    <cellStyle name="_存货结转测试_07年1-9月底稿-胡" xfId="160"/>
    <cellStyle name="_存货结转测试_07年现金流量表" xfId="161"/>
    <cellStyle name="_存货结转测试_高岭科技1-9月-胡底稿" xfId="162"/>
    <cellStyle name="_存货结转测试_高岭科技2007年" xfId="163"/>
    <cellStyle name="_存货结转测试_海印股份07年年审-本部胡底稿" xfId="164"/>
    <cellStyle name="_存货结转测试_合并过程" xfId="165"/>
    <cellStyle name="_存货结转测试_实质性测试工作底稿liu" xfId="166"/>
    <cellStyle name="_存货数量与明细05.12" xfId="167"/>
    <cellStyle name="_存货数量与明细05.12_07年现金流量表" xfId="168"/>
    <cellStyle name="寘嬫愗傝_PRODUCT DETAIL Q1" xfId="169"/>
    <cellStyle name="_存货数量与明细05.12_合并过程" xfId="170"/>
    <cellStyle name="_存货数量与明细05.12_实质性测试工作底稿liu" xfId="171"/>
    <cellStyle name="_高岭科技1-9月-胡底稿" xfId="172"/>
    <cellStyle name="_高岭科技2007年" xfId="173"/>
    <cellStyle name="常规 7 2" xfId="174"/>
    <cellStyle name="_高岭科技2007年年审-胡底稿" xfId="175"/>
    <cellStyle name="_关联交易" xfId="176"/>
    <cellStyle name="_关联交易_07年现金流量表" xfId="177"/>
    <cellStyle name="常规 4" xfId="178"/>
    <cellStyle name="_关联交易_合并过程" xfId="179"/>
    <cellStyle name="_海印股份07年年审-本部胡底稿" xfId="180"/>
    <cellStyle name="_合并孙" xfId="181"/>
    <cellStyle name="_会计报表" xfId="182"/>
    <cellStyle name="_进出口公司工作底稿2006" xfId="183"/>
    <cellStyle name="_进出口公司工作底稿2006_2007合并报表" xfId="184"/>
    <cellStyle name="_进出口公司工作底稿2006_高岭科技2007年" xfId="185"/>
    <cellStyle name="{Z'0000(4 dec)}" xfId="186"/>
    <cellStyle name="_京能热电预审底稿-胡(固定资产、在建工程、借款)" xfId="187"/>
    <cellStyle name="40% - 强调文字颜色 5 2" xfId="188"/>
    <cellStyle name="_实质性测试工作底稿liu_07年现金流量表" xfId="189"/>
    <cellStyle name="_实质性底稿空港suo" xfId="190"/>
    <cellStyle name="Moneda_laroux" xfId="191"/>
    <cellStyle name="_长期借款－江阴" xfId="192"/>
    <cellStyle name="_长期借款－江阴_实质性测试工作底稿liu" xfId="193"/>
    <cellStyle name="_长期借款－江阴_07年现金流量表" xfId="194"/>
    <cellStyle name="强调文字颜色 2 2" xfId="195"/>
    <cellStyle name="_长期借款－江阴_合并过程" xfId="196"/>
    <cellStyle name="{Comma [0]}" xfId="197"/>
    <cellStyle name="{Comma}" xfId="198"/>
    <cellStyle name="{Date}" xfId="199"/>
    <cellStyle name="{Thousand [0]}" xfId="200"/>
    <cellStyle name="{Month}" xfId="201"/>
    <cellStyle name="{Percent}" xfId="202"/>
    <cellStyle name="{Thousand}" xfId="203"/>
    <cellStyle name="{Z'0000(1 dec)}" xfId="204"/>
    <cellStyle name="20% - 强调文字颜色 2 2" xfId="205"/>
    <cellStyle name="常规 3" xfId="206"/>
    <cellStyle name="Millares [0]_laroux" xfId="207"/>
    <cellStyle name="20% - 强调文字颜色 4 2" xfId="208"/>
    <cellStyle name="콤마_BOILER-CO1" xfId="209"/>
    <cellStyle name="20% - 强调文字颜色 5 2" xfId="210"/>
    <cellStyle name="20% - 强调文字颜色 6 2" xfId="211"/>
    <cellStyle name="40% - 强调文字颜色 1 2" xfId="212"/>
    <cellStyle name="40% - 强调文字颜色 2 2" xfId="213"/>
    <cellStyle name="40% - 强调文字颜色 3 2" xfId="214"/>
    <cellStyle name="40% - 强调文字颜色 6 2" xfId="215"/>
    <cellStyle name="콤마 [0]_BOILER-CO1" xfId="216"/>
    <cellStyle name="商品名称" xfId="217"/>
    <cellStyle name="差_合并新准则 2" xfId="218"/>
    <cellStyle name="60% - 强调文字颜色 1 2" xfId="219"/>
    <cellStyle name="常规 5" xfId="220"/>
    <cellStyle name="60% - 强调文字颜色 2 2" xfId="221"/>
    <cellStyle name="60% - 强调文字颜色 3 2" xfId="222"/>
    <cellStyle name="60% - 强调文字颜色 5 2" xfId="223"/>
    <cellStyle name="60% - 强调文字颜色 6 2" xfId="224"/>
    <cellStyle name="Calc Currency (0)" xfId="225"/>
    <cellStyle name="标题 2 2" xfId="226"/>
    <cellStyle name="Grey" xfId="227"/>
    <cellStyle name="Column_Title" xfId="228"/>
    <cellStyle name="Comma  - Style1" xfId="229"/>
    <cellStyle name="Comma  - Style2" xfId="230"/>
    <cellStyle name="Comma  - Style3" xfId="231"/>
    <cellStyle name="Comma  - Style4" xfId="232"/>
    <cellStyle name="汇总 2" xfId="233"/>
    <cellStyle name="Comma  - Style5" xfId="234"/>
    <cellStyle name="Comma  - Style7" xfId="235"/>
    <cellStyle name="Comma_ rislugp" xfId="236"/>
    <cellStyle name="Currency_ rislugp" xfId="237"/>
    <cellStyle name="Currency1" xfId="238"/>
    <cellStyle name="Date" xfId="239"/>
    <cellStyle name="Dollar (zero dec)" xfId="240"/>
    <cellStyle name="好 2" xfId="241"/>
    <cellStyle name="entry box" xfId="242"/>
    <cellStyle name="Euro" xfId="243"/>
    <cellStyle name="Header1" xfId="244"/>
    <cellStyle name="Header2" xfId="245"/>
    <cellStyle name="千位分隔 2 2 2" xfId="246"/>
    <cellStyle name="Input [yellow]" xfId="247"/>
    <cellStyle name="left" xfId="248"/>
    <cellStyle name="style2" xfId="249"/>
    <cellStyle name="Millares_laroux" xfId="250"/>
    <cellStyle name="Milliers_laroux" xfId="251"/>
    <cellStyle name="Mon閠aire_laroux" xfId="252"/>
    <cellStyle name="no dec" xfId="253"/>
    <cellStyle name="Normal - Style1" xfId="254"/>
    <cellStyle name="Normal_ rislugp" xfId="255"/>
    <cellStyle name="烹拳 [0]_1202" xfId="256"/>
    <cellStyle name="OUTPUT AMOUNTS" xfId="257"/>
    <cellStyle name="OUTPUT COLUMN HEADINGS" xfId="258"/>
    <cellStyle name="통화 [0]_BOILER-CO1" xfId="259"/>
    <cellStyle name="编号" xfId="260"/>
    <cellStyle name="OUTPUT REPORT HEADING" xfId="261"/>
    <cellStyle name="OUTPUT REPORT TITLE" xfId="262"/>
    <cellStyle name="Percent [2]" xfId="263"/>
    <cellStyle name="样式 1" xfId="264"/>
    <cellStyle name="Prefilled" xfId="265"/>
    <cellStyle name="price" xfId="266"/>
    <cellStyle name="style" xfId="267"/>
    <cellStyle name="style1" xfId="268"/>
    <cellStyle name="常规 2" xfId="269"/>
    <cellStyle name="title" xfId="270"/>
    <cellStyle name="wrap" xfId="271"/>
    <cellStyle name="パーセント_laroux" xfId="272"/>
    <cellStyle name="百分比 2" xfId="273"/>
    <cellStyle name="捠壿 [0.00]_PRODUCT DETAIL Q1" xfId="274"/>
    <cellStyle name="捠壿_PRODUCT DETAIL Q1" xfId="275"/>
    <cellStyle name="标题 1 2" xfId="276"/>
    <cellStyle name="标题 3 2" xfId="277"/>
    <cellStyle name="千位分隔 3" xfId="278"/>
    <cellStyle name="标题 4 2" xfId="279"/>
    <cellStyle name="桁区切り [0.00]_１１月価格表" xfId="280"/>
    <cellStyle name="标题1" xfId="281"/>
    <cellStyle name="標準_１１月価格表" xfId="282"/>
    <cellStyle name="常规 2 2" xfId="283"/>
    <cellStyle name="部门" xfId="284"/>
    <cellStyle name="差 2" xfId="285"/>
    <cellStyle name="差_07年现金流量表" xfId="286"/>
    <cellStyle name="差_07年现金流量表 2" xfId="287"/>
    <cellStyle name="差_Book1" xfId="288"/>
    <cellStyle name="差_高岭科技2007年" xfId="289"/>
    <cellStyle name="差_高岭科技2007年 2" xfId="290"/>
    <cellStyle name="常规 3 2" xfId="291"/>
    <cellStyle name="常规 8" xfId="292"/>
    <cellStyle name="常规_2007年第一季" xfId="293"/>
    <cellStyle name="分级显示行_1_4附件二凯旋评估表" xfId="294"/>
    <cellStyle name="好_2007合并报表" xfId="295"/>
    <cellStyle name="好_2007合并报表 2" xfId="296"/>
    <cellStyle name="好_Book1" xfId="297"/>
    <cellStyle name="好_高岭科技2007年" xfId="298"/>
    <cellStyle name="好_高岭科技2007年 2" xfId="299"/>
    <cellStyle name="好_合并新准则" xfId="300"/>
    <cellStyle name="好_合并新准则 2" xfId="301"/>
    <cellStyle name="千位分隔 5" xfId="302"/>
    <cellStyle name="检查单元格 2" xfId="303"/>
    <cellStyle name="解释性文本 2" xfId="304"/>
    <cellStyle name="借出原因" xfId="305"/>
    <cellStyle name="警告文本 2" xfId="306"/>
    <cellStyle name="霓付 [0]_1202" xfId="307"/>
    <cellStyle name="烹拳_1202" xfId="308"/>
    <cellStyle name="千分位[0]_ 白土" xfId="309"/>
    <cellStyle name="千分位_ 白土" xfId="310"/>
    <cellStyle name="千位_1995" xfId="311"/>
    <cellStyle name="千位分隔 2" xfId="312"/>
    <cellStyle name="千位分隔 2 2" xfId="313"/>
    <cellStyle name="千位分隔 2 3" xfId="314"/>
    <cellStyle name="千位分隔 3 2" xfId="315"/>
    <cellStyle name="千位分隔 4" xfId="316"/>
    <cellStyle name="千位分隔 4 2" xfId="317"/>
    <cellStyle name="千位分隔 5 2" xfId="318"/>
    <cellStyle name="千位分隔 6" xfId="319"/>
    <cellStyle name="千位分隔 7" xfId="320"/>
    <cellStyle name="强调文字颜色 3 2" xfId="321"/>
    <cellStyle name="千位分隔[0] 2 2" xfId="322"/>
    <cellStyle name="钎霖_(沥焊何巩)岿喊牢盔拌裙" xfId="323"/>
    <cellStyle name="强调文字颜色 1 2" xfId="324"/>
    <cellStyle name="强调文字颜色 5 2" xfId="325"/>
    <cellStyle name="输入 2" xfId="326"/>
    <cellStyle name="数量" xfId="327"/>
    <cellStyle name="通貨_１１月価格表" xfId="328"/>
    <cellStyle name="寘嬫愗傝 [0.00]_PRODUCT DETAIL Q1" xfId="329"/>
    <cellStyle name="注释 2" xfId="330"/>
    <cellStyle name="표준_0N-HANDLING " xfId="33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5&#12289;&#24503;&#27743;&#35797;&#31639;&#24179;&#34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年初调整分录"/>
      <sheetName val="年末调整分录"/>
      <sheetName val="资产负债表"/>
      <sheetName val="业务活动表"/>
      <sheetName val="利润分配表"/>
      <sheetName val="现金流量表1"/>
    </sheetNames>
    <sheetDataSet>
      <sheetData sheetId="0"/>
      <sheetData sheetId="1"/>
      <sheetData sheetId="2">
        <row r="6">
          <cell r="E6">
            <v>8956803.8</v>
          </cell>
        </row>
        <row r="6">
          <cell r="H6">
            <v>4939549</v>
          </cell>
        </row>
        <row r="7">
          <cell r="M7">
            <v>453008418.31</v>
          </cell>
        </row>
        <row r="7">
          <cell r="P7">
            <v>461720355.52</v>
          </cell>
        </row>
        <row r="8">
          <cell r="M8">
            <v>3413929.2</v>
          </cell>
        </row>
        <row r="8">
          <cell r="P8">
            <v>3054865.82</v>
          </cell>
        </row>
        <row r="10">
          <cell r="E10">
            <v>110386938.33</v>
          </cell>
        </row>
        <row r="10">
          <cell r="H10">
            <v>95624966.29</v>
          </cell>
        </row>
        <row r="11">
          <cell r="M11">
            <v>242933.19</v>
          </cell>
        </row>
        <row r="11">
          <cell r="P11">
            <v>-115391.2</v>
          </cell>
        </row>
        <row r="13">
          <cell r="E13">
            <v>36825461</v>
          </cell>
        </row>
        <row r="13">
          <cell r="H13">
            <v>23477999</v>
          </cell>
        </row>
        <row r="14">
          <cell r="E14">
            <v>35723.99</v>
          </cell>
        </row>
        <row r="14">
          <cell r="H14">
            <v>14482.35</v>
          </cell>
        </row>
        <row r="14">
          <cell r="M14">
            <v>51200832.49</v>
          </cell>
        </row>
        <row r="14">
          <cell r="P14">
            <v>52621052.74</v>
          </cell>
        </row>
        <row r="15">
          <cell r="M15">
            <v>6968155.43</v>
          </cell>
        </row>
        <row r="15">
          <cell r="P15">
            <v>12920097.52</v>
          </cell>
        </row>
        <row r="22">
          <cell r="M22">
            <v>23200000</v>
          </cell>
        </row>
        <row r="22">
          <cell r="P22">
            <v>22250000</v>
          </cell>
        </row>
        <row r="26">
          <cell r="H26">
            <v>543965684.85</v>
          </cell>
        </row>
        <row r="27">
          <cell r="H27">
            <v>162238210.99</v>
          </cell>
        </row>
        <row r="28">
          <cell r="M28">
            <v>679350</v>
          </cell>
        </row>
        <row r="28">
          <cell r="P28">
            <v>642770</v>
          </cell>
        </row>
        <row r="29">
          <cell r="H29">
            <v>9640932.95</v>
          </cell>
        </row>
        <row r="33">
          <cell r="M33">
            <v>69498948.44</v>
          </cell>
        </row>
        <row r="33">
          <cell r="P33">
            <v>43949561.59</v>
          </cell>
        </row>
        <row r="34">
          <cell r="M34">
            <v>398631.21</v>
          </cell>
        </row>
        <row r="34">
          <cell r="P34">
            <v>398631.21</v>
          </cell>
        </row>
        <row r="37">
          <cell r="E37">
            <v>83043869.98</v>
          </cell>
        </row>
        <row r="37">
          <cell r="H37">
            <v>82016539.75</v>
          </cell>
        </row>
      </sheetData>
      <sheetData sheetId="3">
        <row r="8">
          <cell r="H8">
            <v>107457838.04</v>
          </cell>
        </row>
        <row r="8">
          <cell r="P8">
            <v>79546600.37</v>
          </cell>
        </row>
        <row r="10">
          <cell r="H10">
            <v>9031500</v>
          </cell>
        </row>
        <row r="10">
          <cell r="P10">
            <v>4138600</v>
          </cell>
        </row>
        <row r="12">
          <cell r="H12">
            <v>11040707.25</v>
          </cell>
        </row>
        <row r="12">
          <cell r="P12">
            <v>2302277.13</v>
          </cell>
        </row>
        <row r="15">
          <cell r="H15">
            <v>31725904.44</v>
          </cell>
        </row>
        <row r="15">
          <cell r="P15">
            <v>30447909.07</v>
          </cell>
        </row>
        <row r="20">
          <cell r="H20">
            <v>89132243.67</v>
          </cell>
        </row>
        <row r="20">
          <cell r="P20">
            <v>73787741.1</v>
          </cell>
        </row>
        <row r="21">
          <cell r="H21">
            <v>2656705.58</v>
          </cell>
        </row>
        <row r="21">
          <cell r="P21">
            <v>6825276.72</v>
          </cell>
        </row>
        <row r="22">
          <cell r="H22">
            <v>28879.5</v>
          </cell>
        </row>
        <row r="22">
          <cell r="P22">
            <v>-7692.54</v>
          </cell>
        </row>
        <row r="24">
          <cell r="H24">
            <v>-398631.21</v>
          </cell>
          <cell r="I24">
            <v>398631.21</v>
          </cell>
        </row>
        <row r="25">
          <cell r="H25">
            <v>3587680.89</v>
          </cell>
          <cell r="I25">
            <v>398631.21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39"/>
  <sheetViews>
    <sheetView view="pageBreakPreview" zoomScaleNormal="150" topLeftCell="E7" workbookViewId="0">
      <selection activeCell="H36" sqref="H36"/>
    </sheetView>
  </sheetViews>
  <sheetFormatPr defaultColWidth="8.62727272727273" defaultRowHeight="13" outlineLevelCol="7"/>
  <cols>
    <col min="1" max="1" width="28.1818181818182" style="5" customWidth="1"/>
    <col min="2" max="2" width="9.72727272727273" style="41" hidden="1" customWidth="1"/>
    <col min="3" max="4" width="20" style="5" customWidth="1"/>
    <col min="5" max="5" width="25.2727272727273" style="5" customWidth="1"/>
    <col min="6" max="6" width="9.90909090909091" style="41" hidden="1" customWidth="1"/>
    <col min="7" max="8" width="20" style="5" customWidth="1"/>
    <col min="9" max="16384" width="8.62727272727273" style="5"/>
  </cols>
  <sheetData>
    <row r="1" s="5" customFormat="1" ht="21" spans="1:8">
      <c r="A1" s="42" t="s">
        <v>0</v>
      </c>
      <c r="B1" s="42"/>
      <c r="C1" s="42"/>
      <c r="D1" s="42"/>
      <c r="E1" s="42"/>
      <c r="F1" s="42"/>
      <c r="G1" s="42"/>
      <c r="H1" s="42"/>
    </row>
    <row r="2" s="5" customFormat="1" spans="1:8">
      <c r="A2" s="43"/>
      <c r="B2" s="43"/>
      <c r="C2" s="43"/>
      <c r="D2" s="43"/>
      <c r="E2" s="43"/>
      <c r="F2" s="43"/>
      <c r="G2" s="43"/>
      <c r="H2" s="44" t="s">
        <v>1</v>
      </c>
    </row>
    <row r="3" s="5" customFormat="1" spans="1:8">
      <c r="A3" s="45" t="s">
        <v>2</v>
      </c>
      <c r="B3" s="46"/>
      <c r="C3" s="45"/>
      <c r="D3" s="47" t="s">
        <v>3</v>
      </c>
      <c r="E3" s="47"/>
      <c r="F3" s="48"/>
      <c r="G3" s="44"/>
      <c r="H3" s="44"/>
    </row>
    <row r="4" s="40" customFormat="1" ht="15" customHeight="1" spans="1:8">
      <c r="A4" s="49" t="s">
        <v>4</v>
      </c>
      <c r="B4" s="49" t="s">
        <v>5</v>
      </c>
      <c r="C4" s="49" t="s">
        <v>6</v>
      </c>
      <c r="D4" s="49" t="s">
        <v>7</v>
      </c>
      <c r="E4" s="49" t="s">
        <v>8</v>
      </c>
      <c r="F4" s="49" t="s">
        <v>5</v>
      </c>
      <c r="G4" s="49" t="s">
        <v>6</v>
      </c>
      <c r="H4" s="49" t="s">
        <v>7</v>
      </c>
    </row>
    <row r="5" s="5" customFormat="1" ht="15" customHeight="1" spans="1:8">
      <c r="A5" s="50" t="s">
        <v>9</v>
      </c>
      <c r="B5" s="51"/>
      <c r="C5" s="52"/>
      <c r="D5" s="52"/>
      <c r="E5" s="50" t="s">
        <v>10</v>
      </c>
      <c r="F5" s="51"/>
      <c r="G5" s="15"/>
      <c r="H5" s="15"/>
    </row>
    <row r="6" s="5" customFormat="1" ht="15" customHeight="1" spans="1:8">
      <c r="A6" s="50" t="s">
        <v>11</v>
      </c>
      <c r="B6" s="51" t="s">
        <v>12</v>
      </c>
      <c r="C6" s="15">
        <f ca="1">[1]资产负债表!$E$6</f>
        <v>8956803.8</v>
      </c>
      <c r="D6" s="15">
        <f ca="1">[1]资产负债表!$H$6</f>
        <v>4939549</v>
      </c>
      <c r="E6" s="50" t="s">
        <v>13</v>
      </c>
      <c r="F6" s="51"/>
      <c r="G6" s="15"/>
      <c r="H6" s="15"/>
    </row>
    <row r="7" s="5" customFormat="1" ht="15" customHeight="1" spans="1:8">
      <c r="A7" s="50" t="s">
        <v>14</v>
      </c>
      <c r="B7" s="51"/>
      <c r="C7" s="15"/>
      <c r="D7" s="15"/>
      <c r="E7" s="50" t="s">
        <v>15</v>
      </c>
      <c r="F7" s="53" t="s">
        <v>16</v>
      </c>
      <c r="G7" s="15">
        <f ca="1">[1]资产负债表!$M$7</f>
        <v>453008418.31</v>
      </c>
      <c r="H7" s="15">
        <f ca="1">[1]资产负债表!$P$7</f>
        <v>461720355.52</v>
      </c>
    </row>
    <row r="8" s="5" customFormat="1" ht="15" customHeight="1" spans="1:8">
      <c r="A8" s="50" t="s">
        <v>17</v>
      </c>
      <c r="B8" s="51" t="s">
        <v>18</v>
      </c>
      <c r="C8" s="15">
        <f ca="1">[1]资产负债表!$E$10</f>
        <v>110386938.33</v>
      </c>
      <c r="D8" s="15">
        <f ca="1">[1]资产负债表!$H$10</f>
        <v>95624966.29</v>
      </c>
      <c r="E8" s="50" t="s">
        <v>19</v>
      </c>
      <c r="F8" s="51" t="s">
        <v>20</v>
      </c>
      <c r="G8" s="15">
        <f ca="1">[1]资产负债表!$M$8</f>
        <v>3413929.2</v>
      </c>
      <c r="H8" s="15">
        <f ca="1">[1]资产负债表!$P$8</f>
        <v>3054865.82</v>
      </c>
    </row>
    <row r="9" s="5" customFormat="1" ht="15" customHeight="1" spans="1:8">
      <c r="A9" s="50" t="s">
        <v>21</v>
      </c>
      <c r="B9" s="51" t="s">
        <v>22</v>
      </c>
      <c r="C9" s="15">
        <f ca="1">[1]资产负债表!$E$13</f>
        <v>36825461</v>
      </c>
      <c r="D9" s="15">
        <f ca="1">[1]资产负债表!$H$13</f>
        <v>23477999</v>
      </c>
      <c r="E9" s="50" t="s">
        <v>23</v>
      </c>
      <c r="F9" s="51" t="s">
        <v>24</v>
      </c>
      <c r="G9" s="15">
        <f ca="1">[1]资产负债表!$M$11</f>
        <v>242933.19</v>
      </c>
      <c r="H9" s="15">
        <f ca="1">[1]资产负债表!$P$11</f>
        <v>-115391.2</v>
      </c>
    </row>
    <row r="10" s="5" customFormat="1" ht="15" customHeight="1" spans="1:8">
      <c r="A10" s="50" t="s">
        <v>25</v>
      </c>
      <c r="B10" s="54" t="s">
        <v>26</v>
      </c>
      <c r="C10" s="15">
        <f ca="1">[1]资产负债表!$E$14</f>
        <v>35723.99</v>
      </c>
      <c r="D10" s="15">
        <f ca="1">[1]资产负债表!$H$14</f>
        <v>14482.35</v>
      </c>
      <c r="E10" s="50" t="s">
        <v>27</v>
      </c>
      <c r="F10" s="51" t="s">
        <v>28</v>
      </c>
      <c r="G10" s="15">
        <f ca="1">[1]资产负债表!$M$14</f>
        <v>51200832.49</v>
      </c>
      <c r="H10" s="15">
        <f ca="1">[1]资产负债表!$P$14</f>
        <v>52621052.74</v>
      </c>
    </row>
    <row r="11" s="5" customFormat="1" ht="15" customHeight="1" spans="1:8">
      <c r="A11" s="50" t="s">
        <v>29</v>
      </c>
      <c r="B11" s="51" t="s">
        <v>30</v>
      </c>
      <c r="C11" s="15"/>
      <c r="D11" s="15"/>
      <c r="E11" s="50" t="s">
        <v>31</v>
      </c>
      <c r="F11" s="51" t="s">
        <v>32</v>
      </c>
      <c r="G11" s="15">
        <f ca="1">[1]资产负债表!$M$15</f>
        <v>6968155.43</v>
      </c>
      <c r="H11" s="15">
        <f ca="1">[1]资产负债表!$P$15</f>
        <v>12920097.52</v>
      </c>
    </row>
    <row r="12" s="5" customFormat="1" ht="15" customHeight="1" spans="1:8">
      <c r="A12" s="55" t="s">
        <v>33</v>
      </c>
      <c r="B12" s="56"/>
      <c r="C12" s="15"/>
      <c r="D12" s="15"/>
      <c r="E12" s="50" t="s">
        <v>34</v>
      </c>
      <c r="F12" s="51"/>
      <c r="G12" s="15"/>
      <c r="H12" s="15"/>
    </row>
    <row r="13" s="5" customFormat="1" ht="15" customHeight="1" spans="1:8">
      <c r="A13" s="50" t="s">
        <v>35</v>
      </c>
      <c r="B13" s="51"/>
      <c r="C13" s="15"/>
      <c r="D13" s="15"/>
      <c r="E13" s="50" t="s">
        <v>36</v>
      </c>
      <c r="F13" s="51"/>
      <c r="G13" s="15"/>
      <c r="H13" s="15"/>
    </row>
    <row r="14" s="5" customFormat="1" ht="15" customHeight="1" spans="1:8">
      <c r="A14" s="57" t="s">
        <v>37</v>
      </c>
      <c r="B14" s="49"/>
      <c r="C14" s="15">
        <f ca="1">SUM(C6:C13)</f>
        <v>156204927.12</v>
      </c>
      <c r="D14" s="15">
        <f ca="1">SUM(D6:D13)</f>
        <v>124056996.64</v>
      </c>
      <c r="E14" s="50" t="s">
        <v>38</v>
      </c>
      <c r="F14" s="51"/>
      <c r="G14" s="15"/>
      <c r="H14" s="15"/>
    </row>
    <row r="15" s="5" customFormat="1" ht="15" customHeight="1" spans="1:8">
      <c r="A15" s="50"/>
      <c r="B15" s="51"/>
      <c r="C15" s="15"/>
      <c r="D15" s="15"/>
      <c r="E15" s="57" t="s">
        <v>39</v>
      </c>
      <c r="F15" s="49"/>
      <c r="G15" s="15">
        <f ca="1">SUM(G7:G14)</f>
        <v>514834268.62</v>
      </c>
      <c r="H15" s="15">
        <f ca="1">SUM(H7:H14)</f>
        <v>530200980.4</v>
      </c>
    </row>
    <row r="16" s="5" customFormat="1" ht="15" customHeight="1" spans="1:8">
      <c r="A16" s="50" t="s">
        <v>40</v>
      </c>
      <c r="B16" s="51"/>
      <c r="C16" s="15"/>
      <c r="D16" s="15"/>
      <c r="E16" s="50"/>
      <c r="F16" s="51"/>
      <c r="G16" s="15"/>
      <c r="H16" s="15"/>
    </row>
    <row r="17" s="5" customFormat="1" ht="15" customHeight="1" spans="1:8">
      <c r="A17" s="50" t="s">
        <v>41</v>
      </c>
      <c r="B17" s="51"/>
      <c r="C17" s="15"/>
      <c r="D17" s="15"/>
      <c r="E17" s="50" t="s">
        <v>42</v>
      </c>
      <c r="F17" s="51"/>
      <c r="G17" s="15"/>
      <c r="H17" s="15"/>
    </row>
    <row r="18" s="5" customFormat="1" ht="15" customHeight="1" spans="1:8">
      <c r="A18" s="50" t="s">
        <v>43</v>
      </c>
      <c r="B18" s="51"/>
      <c r="C18" s="15"/>
      <c r="D18" s="15"/>
      <c r="E18" s="50" t="s">
        <v>44</v>
      </c>
      <c r="F18" s="51" t="s">
        <v>45</v>
      </c>
      <c r="G18" s="15">
        <f ca="1">[1]资产负债表!$M$22</f>
        <v>23200000</v>
      </c>
      <c r="H18" s="15">
        <f ca="1">[1]资产负债表!$P$22</f>
        <v>22250000</v>
      </c>
    </row>
    <row r="19" s="5" customFormat="1" ht="15" customHeight="1" spans="1:8">
      <c r="A19" s="57" t="s">
        <v>46</v>
      </c>
      <c r="B19" s="49"/>
      <c r="C19" s="15">
        <v>0</v>
      </c>
      <c r="D19" s="15"/>
      <c r="E19" s="50" t="s">
        <v>47</v>
      </c>
      <c r="F19" s="51"/>
      <c r="G19" s="15"/>
      <c r="H19" s="15"/>
    </row>
    <row r="20" s="5" customFormat="1" ht="15" customHeight="1" spans="1:8">
      <c r="A20" s="50"/>
      <c r="B20" s="51"/>
      <c r="C20" s="15"/>
      <c r="D20" s="15"/>
      <c r="E20" s="50" t="s">
        <v>48</v>
      </c>
      <c r="F20" s="51"/>
      <c r="G20" s="15"/>
      <c r="H20" s="15"/>
    </row>
    <row r="21" s="5" customFormat="1" ht="15" customHeight="1" spans="1:8">
      <c r="A21" s="50" t="s">
        <v>49</v>
      </c>
      <c r="B21" s="51"/>
      <c r="C21" s="15"/>
      <c r="D21" s="15"/>
      <c r="E21" s="57" t="s">
        <v>50</v>
      </c>
      <c r="F21" s="49"/>
      <c r="G21" s="15">
        <v>23200000</v>
      </c>
      <c r="H21" s="15">
        <f ca="1">H18+H19+H20</f>
        <v>22250000</v>
      </c>
    </row>
    <row r="22" s="5" customFormat="1" ht="15" customHeight="1" spans="1:8">
      <c r="A22" s="50" t="s">
        <v>51</v>
      </c>
      <c r="B22" s="51" t="s">
        <v>30</v>
      </c>
      <c r="C22" s="15">
        <v>495677739.69</v>
      </c>
      <c r="D22" s="15">
        <f ca="1">[1]资产负债表!$H$26</f>
        <v>543965684.85</v>
      </c>
      <c r="E22" s="50"/>
      <c r="F22" s="51"/>
      <c r="G22" s="15"/>
      <c r="H22" s="15"/>
    </row>
    <row r="23" s="5" customFormat="1" ht="15" customHeight="1" spans="1:8">
      <c r="A23" s="50" t="s">
        <v>52</v>
      </c>
      <c r="B23" s="51" t="s">
        <v>30</v>
      </c>
      <c r="C23" s="15">
        <v>140107664.86</v>
      </c>
      <c r="D23" s="15">
        <f ca="1">[1]资产负债表!$H$27</f>
        <v>162238210.99</v>
      </c>
      <c r="E23" s="50" t="s">
        <v>53</v>
      </c>
      <c r="F23" s="51"/>
      <c r="G23" s="15"/>
      <c r="H23" s="15"/>
    </row>
    <row r="24" s="5" customFormat="1" ht="15" customHeight="1" spans="1:8">
      <c r="A24" s="50" t="s">
        <v>54</v>
      </c>
      <c r="B24" s="51" t="s">
        <v>30</v>
      </c>
      <c r="C24" s="15">
        <f>C22-C23</f>
        <v>355570074.83</v>
      </c>
      <c r="D24" s="15">
        <f ca="1">D22-D23</f>
        <v>381727473.86</v>
      </c>
      <c r="E24" s="50" t="s">
        <v>55</v>
      </c>
      <c r="F24" s="51" t="s">
        <v>56</v>
      </c>
      <c r="G24" s="15">
        <f ca="1">[1]资产负债表!$M$28</f>
        <v>679350</v>
      </c>
      <c r="H24" s="15">
        <f ca="1">[1]资产负债表!$P$28</f>
        <v>642770</v>
      </c>
    </row>
    <row r="25" s="5" customFormat="1" ht="15" customHeight="1" spans="1:8">
      <c r="A25" s="50" t="s">
        <v>57</v>
      </c>
      <c r="B25" s="53" t="s">
        <v>58</v>
      </c>
      <c r="C25" s="15">
        <v>13792326.34</v>
      </c>
      <c r="D25" s="15">
        <f ca="1">[1]资产负债表!$H$29</f>
        <v>9640932.95</v>
      </c>
      <c r="E25" s="57" t="s">
        <v>59</v>
      </c>
      <c r="F25" s="49"/>
      <c r="G25" s="15">
        <f ca="1">G24+G21+G15</f>
        <v>538713618.62</v>
      </c>
      <c r="H25" s="15">
        <f ca="1">H24+H21+H15</f>
        <v>553093750.4</v>
      </c>
    </row>
    <row r="26" s="5" customFormat="1" ht="15" customHeight="1" spans="1:8">
      <c r="A26" s="50" t="s">
        <v>60</v>
      </c>
      <c r="B26" s="51"/>
      <c r="C26" s="15"/>
      <c r="D26" s="15"/>
      <c r="E26" s="50"/>
      <c r="F26" s="51"/>
      <c r="G26" s="15"/>
      <c r="H26" s="15"/>
    </row>
    <row r="27" s="5" customFormat="1" ht="15" customHeight="1" spans="1:8">
      <c r="A27" s="50" t="s">
        <v>61</v>
      </c>
      <c r="B27" s="51"/>
      <c r="C27" s="15"/>
      <c r="D27" s="15"/>
      <c r="E27" s="50"/>
      <c r="F27" s="51"/>
      <c r="G27" s="15"/>
      <c r="H27" s="15"/>
    </row>
    <row r="28" s="5" customFormat="1" ht="15" customHeight="1" spans="1:8">
      <c r="A28" s="57" t="s">
        <v>62</v>
      </c>
      <c r="B28" s="49"/>
      <c r="C28" s="15">
        <f>C24+C25</f>
        <v>369362401.17</v>
      </c>
      <c r="D28" s="15">
        <f ca="1">D24+D25</f>
        <v>391368406.81</v>
      </c>
      <c r="E28" s="50" t="s">
        <v>63</v>
      </c>
      <c r="F28" s="51"/>
      <c r="G28" s="15"/>
      <c r="H28" s="15"/>
    </row>
    <row r="29" s="5" customFormat="1" ht="15" customHeight="1" spans="1:8">
      <c r="A29" s="50"/>
      <c r="B29" s="51"/>
      <c r="C29" s="15"/>
      <c r="D29" s="15"/>
      <c r="E29" s="50" t="s">
        <v>64</v>
      </c>
      <c r="F29" s="51" t="s">
        <v>65</v>
      </c>
      <c r="G29" s="15">
        <f ca="1">[1]资产负债表!$M$33</f>
        <v>69498948.44</v>
      </c>
      <c r="H29" s="15">
        <f ca="1">[1]资产负债表!$P$33</f>
        <v>43949561.59</v>
      </c>
    </row>
    <row r="30" s="5" customFormat="1" ht="15" customHeight="1" spans="1:8">
      <c r="A30" s="50" t="s">
        <v>66</v>
      </c>
      <c r="B30" s="51"/>
      <c r="C30" s="15"/>
      <c r="D30" s="15"/>
      <c r="E30" s="50" t="s">
        <v>67</v>
      </c>
      <c r="F30" s="51"/>
      <c r="G30" s="15">
        <f ca="1">[1]资产负债表!$M$34</f>
        <v>398631.21</v>
      </c>
      <c r="H30" s="15">
        <f ca="1">[1]资产负债表!$P$34</f>
        <v>398631.21</v>
      </c>
    </row>
    <row r="31" s="5" customFormat="1" ht="15" customHeight="1" spans="1:8">
      <c r="A31" s="50" t="s">
        <v>68</v>
      </c>
      <c r="B31" s="53" t="s">
        <v>69</v>
      </c>
      <c r="C31" s="15">
        <f ca="1">[1]资产负债表!$E$37</f>
        <v>83043869.98</v>
      </c>
      <c r="D31" s="15">
        <f ca="1">[1]资产负债表!$H$37</f>
        <v>82016539.75</v>
      </c>
      <c r="E31" s="57" t="s">
        <v>70</v>
      </c>
      <c r="F31" s="49"/>
      <c r="G31" s="15">
        <f ca="1">G29+G30</f>
        <v>69897579.65</v>
      </c>
      <c r="H31" s="15">
        <f ca="1">H29+H30</f>
        <v>44348192.8</v>
      </c>
    </row>
    <row r="32" s="5" customFormat="1" ht="15" customHeight="1" spans="1:8">
      <c r="A32" s="50"/>
      <c r="B32" s="51"/>
      <c r="C32" s="15"/>
      <c r="D32" s="15"/>
      <c r="E32" s="50"/>
      <c r="F32" s="51"/>
      <c r="G32" s="15"/>
      <c r="H32" s="15"/>
    </row>
    <row r="33" s="5" customFormat="1" ht="15" customHeight="1" spans="1:8">
      <c r="A33" s="50" t="s">
        <v>71</v>
      </c>
      <c r="B33" s="51"/>
      <c r="C33" s="15"/>
      <c r="D33" s="15"/>
      <c r="E33" s="50"/>
      <c r="F33" s="51"/>
      <c r="G33" s="15"/>
      <c r="H33" s="15"/>
    </row>
    <row r="34" s="5" customFormat="1" ht="15" customHeight="1" spans="1:8">
      <c r="A34" s="50" t="s">
        <v>72</v>
      </c>
      <c r="B34" s="51"/>
      <c r="C34" s="15"/>
      <c r="D34" s="15"/>
      <c r="E34" s="50"/>
      <c r="F34" s="51"/>
      <c r="G34" s="15"/>
      <c r="H34" s="15"/>
    </row>
    <row r="35" s="5" customFormat="1" ht="15" customHeight="1" spans="1:8">
      <c r="A35" s="50"/>
      <c r="B35" s="51"/>
      <c r="C35" s="15"/>
      <c r="D35" s="15"/>
      <c r="E35" s="50"/>
      <c r="F35" s="51"/>
      <c r="G35" s="15"/>
      <c r="H35" s="15"/>
    </row>
    <row r="36" s="5" customFormat="1" ht="15" customHeight="1" spans="1:8">
      <c r="A36" s="57" t="s">
        <v>73</v>
      </c>
      <c r="B36" s="49"/>
      <c r="C36" s="15">
        <f ca="1">C14+C19+C28+C31+C34</f>
        <v>608611198.27</v>
      </c>
      <c r="D36" s="15">
        <f ca="1">D14+D19+D28+D31+D34</f>
        <v>597441943.2</v>
      </c>
      <c r="E36" s="49" t="s">
        <v>74</v>
      </c>
      <c r="F36" s="49"/>
      <c r="G36" s="15">
        <f ca="1">G25+G31</f>
        <v>608611198.27</v>
      </c>
      <c r="H36" s="15">
        <f ca="1">H25+H31</f>
        <v>597441943.2</v>
      </c>
    </row>
    <row r="37" s="5" customFormat="1" spans="1:7">
      <c r="A37" s="5" t="s">
        <v>75</v>
      </c>
      <c r="B37" s="41"/>
      <c r="D37" s="5" t="s">
        <v>76</v>
      </c>
      <c r="F37" s="41"/>
      <c r="G37" s="5" t="s">
        <v>77</v>
      </c>
    </row>
    <row r="38" s="5" customFormat="1" spans="2:7">
      <c r="B38" s="58"/>
      <c r="C38" s="59"/>
      <c r="D38" s="59"/>
      <c r="F38" s="41"/>
      <c r="G38" s="60"/>
    </row>
    <row r="39" s="5" customFormat="1" spans="2:6">
      <c r="B39" s="41"/>
      <c r="D39" s="61"/>
      <c r="E39" s="61"/>
      <c r="F39" s="62"/>
    </row>
  </sheetData>
  <sheetProtection formatCells="0" formatColumns="0" formatRows="0" insertRows="0" insertColumns="0" insertHyperlinks="0" deleteColumns="0" deleteRows="0" sort="0" autoFilter="0" pivotTables="0"/>
  <mergeCells count="4">
    <mergeCell ref="A1:H1"/>
    <mergeCell ref="A3:C3"/>
    <mergeCell ref="D3:E3"/>
    <mergeCell ref="G3:H3"/>
  </mergeCells>
  <pageMargins left="0.984251968503937" right="0.47244094488189" top="0.590551181102362" bottom="0.590551181102362" header="0.31496062992126" footer="0.31496062992126"/>
  <pageSetup paperSize="9" scale="94" orientation="landscape"/>
  <headerFooter>
    <oddFooter>&amp;C&amp;10 &amp;9 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view="pageBreakPreview" zoomScale="85" zoomScaleNormal="90" topLeftCell="E1" workbookViewId="0">
      <selection activeCell="J21" sqref="J21"/>
    </sheetView>
  </sheetViews>
  <sheetFormatPr defaultColWidth="9" defaultRowHeight="14"/>
  <cols>
    <col min="1" max="1" width="25.8454545454545" style="23" customWidth="1"/>
    <col min="2" max="2" width="11.1818181818182" style="23" hidden="1" customWidth="1"/>
    <col min="3" max="5" width="19.8181818181818" style="24" customWidth="1"/>
    <col min="6" max="8" width="21.4545454545455" style="24" customWidth="1"/>
    <col min="9" max="16384" width="9" style="23"/>
  </cols>
  <sheetData>
    <row r="1" s="21" customFormat="1" ht="21" spans="1:8">
      <c r="A1" s="25" t="s">
        <v>78</v>
      </c>
      <c r="B1" s="25"/>
      <c r="C1" s="26"/>
      <c r="D1" s="26"/>
      <c r="E1" s="26"/>
      <c r="F1" s="26"/>
      <c r="G1" s="26"/>
      <c r="H1" s="26"/>
    </row>
    <row r="2" s="2" customFormat="1" ht="13" spans="1:16">
      <c r="A2" s="7"/>
      <c r="B2" s="7"/>
      <c r="C2" s="27"/>
      <c r="D2" s="27"/>
      <c r="E2" s="27"/>
      <c r="F2" s="27"/>
      <c r="G2" s="27"/>
      <c r="H2" s="8" t="s">
        <v>79</v>
      </c>
      <c r="I2" s="39"/>
      <c r="J2" s="39"/>
      <c r="K2" s="39"/>
      <c r="L2" s="39"/>
      <c r="M2" s="39"/>
      <c r="N2" s="39"/>
      <c r="O2" s="39"/>
      <c r="P2" s="39"/>
    </row>
    <row r="3" s="3" customFormat="1" ht="13" spans="1:16">
      <c r="A3" s="9" t="s">
        <v>2</v>
      </c>
      <c r="B3" s="9"/>
      <c r="C3" s="28"/>
      <c r="D3" s="28"/>
      <c r="E3" s="28"/>
      <c r="F3" s="29"/>
      <c r="G3" s="29"/>
      <c r="H3" s="8" t="s">
        <v>80</v>
      </c>
      <c r="I3" s="39"/>
      <c r="J3" s="39"/>
      <c r="K3" s="39"/>
      <c r="L3" s="39"/>
      <c r="M3" s="39"/>
      <c r="N3" s="39"/>
      <c r="O3" s="39"/>
      <c r="P3" s="39"/>
    </row>
    <row r="4" s="22" customFormat="1" ht="24" customHeight="1" spans="1:8">
      <c r="A4" s="30" t="s">
        <v>81</v>
      </c>
      <c r="B4" s="31" t="s">
        <v>5</v>
      </c>
      <c r="C4" s="32" t="s">
        <v>82</v>
      </c>
      <c r="D4" s="32"/>
      <c r="E4" s="32"/>
      <c r="F4" s="32" t="s">
        <v>83</v>
      </c>
      <c r="G4" s="32"/>
      <c r="H4" s="32"/>
    </row>
    <row r="5" s="22" customFormat="1" ht="24" customHeight="1" spans="1:8">
      <c r="A5" s="30"/>
      <c r="B5" s="33"/>
      <c r="C5" s="32" t="s">
        <v>84</v>
      </c>
      <c r="D5" s="32" t="s">
        <v>85</v>
      </c>
      <c r="E5" s="32" t="s">
        <v>86</v>
      </c>
      <c r="F5" s="32" t="s">
        <v>84</v>
      </c>
      <c r="G5" s="32" t="s">
        <v>85</v>
      </c>
      <c r="H5" s="32" t="s">
        <v>86</v>
      </c>
    </row>
    <row r="6" s="22" customFormat="1" ht="24" customHeight="1" spans="1:8">
      <c r="A6" s="34" t="s">
        <v>87</v>
      </c>
      <c r="B6" s="34"/>
      <c r="C6" s="35"/>
      <c r="D6" s="36"/>
      <c r="E6" s="35"/>
      <c r="F6" s="35"/>
      <c r="G6" s="35"/>
      <c r="H6" s="35"/>
    </row>
    <row r="7" s="22" customFormat="1" ht="24" customHeight="1" spans="1:8">
      <c r="A7" s="37" t="s">
        <v>88</v>
      </c>
      <c r="B7" s="37"/>
      <c r="C7" s="38"/>
      <c r="D7" s="36"/>
      <c r="E7" s="35"/>
      <c r="F7" s="38"/>
      <c r="G7" s="38"/>
      <c r="H7" s="35"/>
    </row>
    <row r="8" s="22" customFormat="1" ht="24" customHeight="1" spans="1:8">
      <c r="A8" s="37" t="s">
        <v>89</v>
      </c>
      <c r="B8" s="37"/>
      <c r="C8" s="38"/>
      <c r="D8" s="36"/>
      <c r="E8" s="35"/>
      <c r="F8" s="38"/>
      <c r="G8" s="38"/>
      <c r="H8" s="35"/>
    </row>
    <row r="9" s="22" customFormat="1" ht="24" customHeight="1" spans="1:8">
      <c r="A9" s="37" t="s">
        <v>90</v>
      </c>
      <c r="B9" s="37" t="s">
        <v>91</v>
      </c>
      <c r="C9" s="38">
        <f ca="1">[1]业务活动表!$H$8</f>
        <v>107457838.04</v>
      </c>
      <c r="D9" s="36"/>
      <c r="E9" s="35">
        <f ca="1">C9+D9</f>
        <v>107457838.04</v>
      </c>
      <c r="F9" s="38">
        <f ca="1">[1]业务活动表!$P$8</f>
        <v>79546600.37</v>
      </c>
      <c r="G9" s="38"/>
      <c r="H9" s="35">
        <f ca="1" t="shared" ref="H8:H22" si="0">F9+G9</f>
        <v>79546600.37</v>
      </c>
    </row>
    <row r="10" s="22" customFormat="1" ht="24" customHeight="1" spans="1:8">
      <c r="A10" s="37" t="s">
        <v>92</v>
      </c>
      <c r="B10" s="37"/>
      <c r="C10" s="38"/>
      <c r="D10" s="36"/>
      <c r="E10" s="35"/>
      <c r="F10" s="38"/>
      <c r="G10" s="38"/>
      <c r="H10" s="35"/>
    </row>
    <row r="11" s="22" customFormat="1" ht="24" customHeight="1" spans="1:8">
      <c r="A11" s="37" t="s">
        <v>93</v>
      </c>
      <c r="B11" s="37" t="s">
        <v>91</v>
      </c>
      <c r="C11" s="38">
        <f ca="1">[1]业务活动表!$H$10</f>
        <v>9031500</v>
      </c>
      <c r="D11" s="36"/>
      <c r="E11" s="35">
        <f ca="1" t="shared" ref="E10:E22" si="1">C11+D11</f>
        <v>9031500</v>
      </c>
      <c r="F11" s="38">
        <f ca="1">[1]业务活动表!$P$10</f>
        <v>4138600</v>
      </c>
      <c r="G11" s="38"/>
      <c r="H11" s="35">
        <f ca="1" t="shared" si="0"/>
        <v>4138600</v>
      </c>
    </row>
    <row r="12" s="22" customFormat="1" ht="24" customHeight="1" spans="1:8">
      <c r="A12" s="37" t="s">
        <v>94</v>
      </c>
      <c r="B12" s="37"/>
      <c r="C12" s="38"/>
      <c r="D12" s="36"/>
      <c r="E12" s="35"/>
      <c r="F12" s="38"/>
      <c r="G12" s="38"/>
      <c r="H12" s="35"/>
    </row>
    <row r="13" s="22" customFormat="1" ht="24" customHeight="1" spans="1:8">
      <c r="A13" s="37" t="s">
        <v>95</v>
      </c>
      <c r="B13" s="37" t="s">
        <v>91</v>
      </c>
      <c r="C13" s="38">
        <f ca="1">[1]业务活动表!$H$12</f>
        <v>11040707.25</v>
      </c>
      <c r="D13" s="36"/>
      <c r="E13" s="35">
        <f ca="1" t="shared" si="1"/>
        <v>11040707.25</v>
      </c>
      <c r="F13" s="38">
        <f ca="1">[1]业务活动表!$P$12</f>
        <v>2302277.13</v>
      </c>
      <c r="G13" s="38"/>
      <c r="H13" s="35">
        <f ca="1" t="shared" si="0"/>
        <v>2302277.13</v>
      </c>
    </row>
    <row r="14" s="22" customFormat="1" ht="24" customHeight="1" spans="1:8">
      <c r="A14" s="37" t="s">
        <v>96</v>
      </c>
      <c r="B14" s="37"/>
      <c r="C14" s="35">
        <f ca="1">C7+C8+C9+C10+C11+C12+C13</f>
        <v>127530045.29</v>
      </c>
      <c r="D14" s="36"/>
      <c r="E14" s="35">
        <f ca="1" t="shared" si="1"/>
        <v>127530045.29</v>
      </c>
      <c r="F14" s="35">
        <f ca="1">SUM(F7:F13)</f>
        <v>85987477.5</v>
      </c>
      <c r="G14" s="35"/>
      <c r="H14" s="35">
        <f ca="1" t="shared" si="0"/>
        <v>85987477.5</v>
      </c>
    </row>
    <row r="15" s="22" customFormat="1" ht="24" customHeight="1" spans="1:8">
      <c r="A15" s="34" t="s">
        <v>97</v>
      </c>
      <c r="B15" s="34"/>
      <c r="C15" s="35"/>
      <c r="D15" s="36"/>
      <c r="E15" s="35"/>
      <c r="F15" s="35"/>
      <c r="G15" s="35"/>
      <c r="H15" s="35"/>
    </row>
    <row r="16" s="22" customFormat="1" ht="24" customHeight="1" spans="1:8">
      <c r="A16" s="37" t="s">
        <v>98</v>
      </c>
      <c r="B16" s="37" t="s">
        <v>99</v>
      </c>
      <c r="C16" s="38">
        <f ca="1">[1]业务活动表!$H$15</f>
        <v>31725904.44</v>
      </c>
      <c r="D16" s="36"/>
      <c r="E16" s="35">
        <f ca="1" t="shared" si="1"/>
        <v>31725904.44</v>
      </c>
      <c r="F16" s="38">
        <f ca="1">[1]业务活动表!$P$15</f>
        <v>30447909.07</v>
      </c>
      <c r="G16" s="38"/>
      <c r="H16" s="35">
        <f ca="1" t="shared" si="0"/>
        <v>30447909.07</v>
      </c>
    </row>
    <row r="17" s="22" customFormat="1" ht="24" customHeight="1" spans="1:8">
      <c r="A17" s="37" t="s">
        <v>100</v>
      </c>
      <c r="B17" s="37" t="s">
        <v>101</v>
      </c>
      <c r="C17" s="38">
        <f ca="1">[1]业务活动表!$H$20</f>
        <v>89132243.67</v>
      </c>
      <c r="D17" s="36"/>
      <c r="E17" s="35">
        <f ca="1" t="shared" si="1"/>
        <v>89132243.67</v>
      </c>
      <c r="F17" s="38">
        <f ca="1">[1]业务活动表!$P$20</f>
        <v>73787741.1</v>
      </c>
      <c r="G17" s="38"/>
      <c r="H17" s="35">
        <f ca="1" t="shared" si="0"/>
        <v>73787741.1</v>
      </c>
    </row>
    <row r="18" s="22" customFormat="1" ht="24" customHeight="1" spans="1:8">
      <c r="A18" s="37" t="s">
        <v>102</v>
      </c>
      <c r="B18" s="37" t="s">
        <v>103</v>
      </c>
      <c r="C18" s="38">
        <f ca="1">[1]业务活动表!$H$21</f>
        <v>2656705.58</v>
      </c>
      <c r="D18" s="36"/>
      <c r="E18" s="35">
        <f ca="1" t="shared" si="1"/>
        <v>2656705.58</v>
      </c>
      <c r="F18" s="38">
        <f ca="1">[1]业务活动表!$P$21</f>
        <v>6825276.72</v>
      </c>
      <c r="G18" s="38"/>
      <c r="H18" s="35">
        <f ca="1" t="shared" si="0"/>
        <v>6825276.72</v>
      </c>
    </row>
    <row r="19" s="22" customFormat="1" ht="24" customHeight="1" spans="1:8">
      <c r="A19" s="37" t="s">
        <v>104</v>
      </c>
      <c r="B19" s="37" t="s">
        <v>105</v>
      </c>
      <c r="C19" s="38">
        <f ca="1">[1]业务活动表!$H$22</f>
        <v>28879.5</v>
      </c>
      <c r="D19" s="36"/>
      <c r="E19" s="35">
        <f ca="1" t="shared" si="1"/>
        <v>28879.5</v>
      </c>
      <c r="F19" s="38">
        <f ca="1">[1]业务活动表!$P$22</f>
        <v>-7692.54</v>
      </c>
      <c r="G19" s="38"/>
      <c r="H19" s="35">
        <f ca="1" t="shared" si="0"/>
        <v>-7692.54</v>
      </c>
    </row>
    <row r="20" s="22" customFormat="1" ht="24" customHeight="1" spans="1:8">
      <c r="A20" s="37" t="s">
        <v>106</v>
      </c>
      <c r="B20" s="37"/>
      <c r="C20" s="35">
        <f ca="1">C16+C17+C18+C19</f>
        <v>123543733.19</v>
      </c>
      <c r="D20" s="36"/>
      <c r="E20" s="35">
        <f ca="1" t="shared" si="1"/>
        <v>123543733.19</v>
      </c>
      <c r="F20" s="35">
        <f ca="1">SUM(F16:F19)</f>
        <v>111053234.35</v>
      </c>
      <c r="G20" s="35"/>
      <c r="H20" s="35">
        <f ca="1" t="shared" si="0"/>
        <v>111053234.35</v>
      </c>
    </row>
    <row r="21" s="22" customFormat="1" ht="28" spans="1:8">
      <c r="A21" s="34" t="s">
        <v>107</v>
      </c>
      <c r="B21" s="34"/>
      <c r="C21" s="38">
        <f ca="1">[1]业务活动表!$H$24</f>
        <v>-398631.21</v>
      </c>
      <c r="D21" s="36">
        <f ca="1">[1]业务活动表!$I$24</f>
        <v>398631.21</v>
      </c>
      <c r="E21" s="35"/>
      <c r="F21" s="38"/>
      <c r="G21" s="38"/>
      <c r="H21" s="35"/>
    </row>
    <row r="22" s="22" customFormat="1" ht="42" spans="1:8">
      <c r="A22" s="34" t="s">
        <v>108</v>
      </c>
      <c r="B22" s="34"/>
      <c r="C22" s="35">
        <f ca="1">[1]业务活动表!$H$25</f>
        <v>3587680.89</v>
      </c>
      <c r="D22" s="36">
        <f ca="1">[1]业务活动表!$I$25</f>
        <v>398631.21</v>
      </c>
      <c r="E22" s="35">
        <f ca="1" t="shared" si="1"/>
        <v>3986312.1</v>
      </c>
      <c r="F22" s="35">
        <f ca="1">F14-F20</f>
        <v>-25065756.85</v>
      </c>
      <c r="G22" s="35"/>
      <c r="H22" s="35">
        <f ca="1" t="shared" si="0"/>
        <v>-25065756.85</v>
      </c>
    </row>
    <row r="23" s="5" customFormat="1" ht="24" customHeight="1" spans="1:6">
      <c r="A23" s="5" t="s">
        <v>75</v>
      </c>
      <c r="D23" s="5" t="s">
        <v>76</v>
      </c>
      <c r="F23" s="5" t="s">
        <v>77</v>
      </c>
    </row>
  </sheetData>
  <mergeCells count="6">
    <mergeCell ref="A1:H1"/>
    <mergeCell ref="F3:G3"/>
    <mergeCell ref="C4:E4"/>
    <mergeCell ref="F4:H4"/>
    <mergeCell ref="A4:A5"/>
    <mergeCell ref="B4:B5"/>
  </mergeCells>
  <dataValidations count="2">
    <dataValidation type="decimal" operator="between" showInputMessage="1" showErrorMessage="1" error="不能为空，默认赋值0.00" sqref="C16 F16:G16 C21 F21:G21 C7:C13 C17:C19 F7:G13 F17:G19">
      <formula1>-9999999999999</formula1>
      <formula2>9999999999999</formula2>
    </dataValidation>
    <dataValidation type="decimal" operator="between" allowBlank="1" showInputMessage="1" showErrorMessage="1" sqref="C22 F22:G22 E7:E8 E9:E22 H7:H22">
      <formula1>-9999999999999</formula1>
      <formula2>9999999999999</formula2>
    </dataValidation>
  </dataValidations>
  <pageMargins left="0.751388888888889" right="0.751388888888889" top="1" bottom="1" header="0.5" footer="0.5"/>
  <pageSetup paperSize="9" scale="84" orientation="landscape" horizontalDpi="600"/>
  <headerFooter>
    <oddFooter>&amp;C5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44"/>
  <sheetViews>
    <sheetView tabSelected="1" view="pageBreakPreview" zoomScaleNormal="90" workbookViewId="0">
      <selection activeCell="I33" sqref="I33"/>
    </sheetView>
  </sheetViews>
  <sheetFormatPr defaultColWidth="9" defaultRowHeight="17.5" outlineLevelCol="1"/>
  <cols>
    <col min="1" max="1" width="53" style="1" customWidth="1"/>
    <col min="2" max="2" width="25.2727272727273" style="1" customWidth="1"/>
    <col min="3" max="16384" width="9" style="1"/>
  </cols>
  <sheetData>
    <row r="1" s="1" customFormat="1" ht="21" spans="1:2">
      <c r="A1" s="6" t="s">
        <v>109</v>
      </c>
      <c r="B1" s="6"/>
    </row>
    <row r="2" s="2" customFormat="1" ht="13" spans="1:2">
      <c r="A2" s="7"/>
      <c r="B2" s="8" t="s">
        <v>79</v>
      </c>
    </row>
    <row r="3" s="3" customFormat="1" ht="13" spans="1:2">
      <c r="A3" s="9" t="s">
        <v>2</v>
      </c>
      <c r="B3" s="8" t="s">
        <v>80</v>
      </c>
    </row>
    <row r="4" s="4" customFormat="1" ht="15" customHeight="1" spans="1:2">
      <c r="A4" s="10" t="s">
        <v>110</v>
      </c>
      <c r="B4" s="11" t="s">
        <v>111</v>
      </c>
    </row>
    <row r="5" s="1" customFormat="1" ht="15" customHeight="1" spans="1:2">
      <c r="A5" s="12" t="s">
        <v>112</v>
      </c>
      <c r="B5" s="13"/>
    </row>
    <row r="6" s="1" customFormat="1" ht="15" customHeight="1" spans="1:2">
      <c r="A6" s="12" t="s">
        <v>113</v>
      </c>
      <c r="B6" s="13"/>
    </row>
    <row r="7" s="1" customFormat="1" ht="15" customHeight="1" spans="1:2">
      <c r="A7" s="12" t="s">
        <v>114</v>
      </c>
      <c r="B7" s="14"/>
    </row>
    <row r="8" s="1" customFormat="1" ht="15" customHeight="1" spans="1:2">
      <c r="A8" s="12" t="s">
        <v>115</v>
      </c>
      <c r="B8" s="14">
        <v>106729094</v>
      </c>
    </row>
    <row r="9" s="1" customFormat="1" ht="15" customHeight="1" spans="1:2">
      <c r="A9" s="12" t="s">
        <v>116</v>
      </c>
      <c r="B9" s="15"/>
    </row>
    <row r="10" s="1" customFormat="1" ht="15" customHeight="1" spans="1:2">
      <c r="A10" s="12" t="s">
        <v>117</v>
      </c>
      <c r="B10" s="14">
        <v>18292683.5</v>
      </c>
    </row>
    <row r="11" s="1" customFormat="1" ht="15" customHeight="1" spans="1:2">
      <c r="A11" s="12" t="s">
        <v>118</v>
      </c>
      <c r="B11" s="14">
        <v>4461866.05</v>
      </c>
    </row>
    <row r="12" s="4" customFormat="1" ht="15" customHeight="1" spans="1:2">
      <c r="A12" s="16" t="s">
        <v>119</v>
      </c>
      <c r="B12" s="17">
        <f>SUM(B6:B11)</f>
        <v>129483643.55</v>
      </c>
    </row>
    <row r="13" s="1" customFormat="1" ht="15" customHeight="1" spans="1:2">
      <c r="A13" s="12" t="s">
        <v>120</v>
      </c>
      <c r="B13" s="13">
        <v>17050911.2</v>
      </c>
    </row>
    <row r="14" s="1" customFormat="1" ht="15" customHeight="1" spans="1:2">
      <c r="A14" s="12" t="s">
        <v>121</v>
      </c>
      <c r="B14" s="13">
        <v>31845122.32</v>
      </c>
    </row>
    <row r="15" s="1" customFormat="1" ht="15" customHeight="1" spans="1:2">
      <c r="A15" s="12" t="s">
        <v>122</v>
      </c>
      <c r="B15" s="13">
        <v>27350815.62</v>
      </c>
    </row>
    <row r="16" s="1" customFormat="1" ht="15" customHeight="1" spans="1:2">
      <c r="A16" s="12" t="s">
        <v>123</v>
      </c>
      <c r="B16" s="13">
        <v>709394.52</v>
      </c>
    </row>
    <row r="17" s="1" customFormat="1" ht="15" customHeight="1" spans="1:2">
      <c r="A17" s="12" t="s">
        <v>124</v>
      </c>
      <c r="B17" s="13">
        <v>1986722.1</v>
      </c>
    </row>
    <row r="18" s="4" customFormat="1" ht="15" customHeight="1" spans="1:2">
      <c r="A18" s="16" t="s">
        <v>125</v>
      </c>
      <c r="B18" s="17">
        <f>SUM(B13:B17)</f>
        <v>78942965.76</v>
      </c>
    </row>
    <row r="19" s="4" customFormat="1" ht="15" customHeight="1" spans="1:2">
      <c r="A19" s="18" t="s">
        <v>126</v>
      </c>
      <c r="B19" s="17">
        <f>B12-B18</f>
        <v>50540677.79</v>
      </c>
    </row>
    <row r="20" s="1" customFormat="1" ht="15" customHeight="1" spans="1:2">
      <c r="A20" s="12" t="s">
        <v>127</v>
      </c>
      <c r="B20" s="13"/>
    </row>
    <row r="21" s="1" customFormat="1" ht="15" customHeight="1" spans="1:2">
      <c r="A21" s="12" t="s">
        <v>128</v>
      </c>
      <c r="B21" s="13"/>
    </row>
    <row r="22" s="1" customFormat="1" ht="15" customHeight="1" spans="1:2">
      <c r="A22" s="12" t="s">
        <v>129</v>
      </c>
      <c r="B22" s="13"/>
    </row>
    <row r="23" s="1" customFormat="1" ht="15" customHeight="1" spans="1:2">
      <c r="A23" s="12" t="s">
        <v>130</v>
      </c>
      <c r="B23" s="13"/>
    </row>
    <row r="24" s="1" customFormat="1" ht="15" customHeight="1" spans="1:2">
      <c r="A24" s="12" t="s">
        <v>131</v>
      </c>
      <c r="B24" s="13"/>
    </row>
    <row r="25" s="4" customFormat="1" ht="15" customHeight="1" spans="1:2">
      <c r="A25" s="16" t="s">
        <v>119</v>
      </c>
      <c r="B25" s="17">
        <f>SUM(B21:B24)</f>
        <v>0</v>
      </c>
    </row>
    <row r="26" s="1" customFormat="1" ht="15" customHeight="1" spans="1:2">
      <c r="A26" s="12" t="s">
        <v>132</v>
      </c>
      <c r="B26" s="13">
        <v>49319410.87</v>
      </c>
    </row>
    <row r="27" s="1" customFormat="1" ht="15" customHeight="1" spans="1:2">
      <c r="A27" s="12" t="s">
        <v>133</v>
      </c>
      <c r="B27" s="13"/>
    </row>
    <row r="28" s="1" customFormat="1" ht="15" customHeight="1" spans="1:2">
      <c r="A28" s="12" t="s">
        <v>134</v>
      </c>
      <c r="B28" s="13"/>
    </row>
    <row r="29" s="4" customFormat="1" ht="15" customHeight="1" spans="1:2">
      <c r="A29" s="16" t="s">
        <v>125</v>
      </c>
      <c r="B29" s="17">
        <f>SUM(B26:B28)</f>
        <v>49319410.87</v>
      </c>
    </row>
    <row r="30" s="4" customFormat="1" ht="15" customHeight="1" spans="1:2">
      <c r="A30" s="18" t="s">
        <v>135</v>
      </c>
      <c r="B30" s="17">
        <f>B25-B29</f>
        <v>-49319410.87</v>
      </c>
    </row>
    <row r="31" s="1" customFormat="1" ht="15" customHeight="1" spans="1:2">
      <c r="A31" s="12" t="s">
        <v>136</v>
      </c>
      <c r="B31" s="13"/>
    </row>
    <row r="32" s="1" customFormat="1" ht="15" customHeight="1" spans="1:2">
      <c r="A32" s="12" t="s">
        <v>137</v>
      </c>
      <c r="B32" s="13"/>
    </row>
    <row r="33" s="1" customFormat="1" ht="15" customHeight="1" spans="1:2">
      <c r="A33" s="12" t="s">
        <v>138</v>
      </c>
      <c r="B33" s="13">
        <v>70215747.88</v>
      </c>
    </row>
    <row r="34" s="4" customFormat="1" ht="15" customHeight="1" spans="1:2">
      <c r="A34" s="16" t="s">
        <v>119</v>
      </c>
      <c r="B34" s="17">
        <f>SUM(B32:B33)</f>
        <v>70215747.88</v>
      </c>
    </row>
    <row r="35" s="1" customFormat="1" ht="15" customHeight="1" spans="1:2">
      <c r="A35" s="12" t="s">
        <v>139</v>
      </c>
      <c r="B35" s="13">
        <v>700000</v>
      </c>
    </row>
    <row r="36" s="1" customFormat="1" ht="15" customHeight="1" spans="1:2">
      <c r="A36" s="12" t="s">
        <v>140</v>
      </c>
      <c r="B36" s="13">
        <v>1703758.57</v>
      </c>
    </row>
    <row r="37" s="1" customFormat="1" ht="15" customHeight="1" spans="1:2">
      <c r="A37" s="12" t="s">
        <v>141</v>
      </c>
      <c r="B37" s="13">
        <v>73050511.03</v>
      </c>
    </row>
    <row r="38" s="4" customFormat="1" ht="15" customHeight="1" spans="1:2">
      <c r="A38" s="16" t="s">
        <v>125</v>
      </c>
      <c r="B38" s="17">
        <f>SUM(B35:B37)</f>
        <v>75454269.6</v>
      </c>
    </row>
    <row r="39" s="4" customFormat="1" ht="15" customHeight="1" spans="1:2">
      <c r="A39" s="18" t="s">
        <v>142</v>
      </c>
      <c r="B39" s="17">
        <f>B34-B38</f>
        <v>-5238521.72</v>
      </c>
    </row>
    <row r="40" s="4" customFormat="1" ht="15" customHeight="1" spans="1:2">
      <c r="A40" s="18" t="s">
        <v>143</v>
      </c>
      <c r="B40" s="17"/>
    </row>
    <row r="41" s="4" customFormat="1" ht="15" customHeight="1" spans="1:2">
      <c r="A41" s="18" t="s">
        <v>144</v>
      </c>
      <c r="B41" s="17">
        <f>B19+B30+B39</f>
        <v>-4017254.79999999</v>
      </c>
    </row>
    <row r="42" s="5" customFormat="1" ht="13" spans="1:2">
      <c r="A42" s="5" t="s">
        <v>145</v>
      </c>
      <c r="B42" s="5" t="s">
        <v>77</v>
      </c>
    </row>
    <row r="43" spans="2:2">
      <c r="B43" s="19"/>
    </row>
    <row r="44" spans="2:2">
      <c r="B44" s="20"/>
    </row>
  </sheetData>
  <mergeCells count="1">
    <mergeCell ref="A1:B1"/>
  </mergeCells>
  <printOptions horizontalCentered="1"/>
  <pageMargins left="0.751388888888889" right="0.751388888888889" top="1" bottom="1" header="0.5" footer="0.5"/>
  <pageSetup paperSize="9" orientation="portrait" horizontalDpi="600"/>
  <headerFooter>
    <oddFooter>&amp;C6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资产负债表</vt:lpstr>
      <vt:lpstr>业务活动表</vt:lpstr>
      <vt:lpstr>现金流量表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在下就先行告退了</cp:lastModifiedBy>
  <dcterms:created xsi:type="dcterms:W3CDTF">2006-09-16T00:00:00Z</dcterms:created>
  <cp:lastPrinted>2023-03-01T08:27:00Z</cp:lastPrinted>
  <dcterms:modified xsi:type="dcterms:W3CDTF">2024-04-11T14:26:43Z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B7256BFA4BB947B09FE9AD93481571AB_12</vt:lpwstr>
  </property>
  <property fmtid="{D5CDD505-2E9C-101B-9397-08002B2CF9AE}" pid="4" name="KSOReadingLayout">
    <vt:bool>true</vt:bool>
  </property>
</Properties>
</file>